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E8940DB-1866-485E-9338-A3C54C6062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okoláda" sheetId="1" r:id="rId1"/>
    <sheet name="Kakaové produkty" sheetId="3" r:id="rId2"/>
    <sheet name="Pralinky" sheetId="2" r:id="rId3"/>
    <sheet name="Lámaná čokoláda" sheetId="4" r:id="rId4"/>
    <sheet name="Zmrzlina" sheetId="6" r:id="rId5"/>
    <sheet name="Káva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 l="1"/>
  <c r="C115" i="1"/>
  <c r="C114" i="1"/>
  <c r="K114" i="1"/>
  <c r="K115" i="1"/>
  <c r="K116" i="1"/>
  <c r="J114" i="1"/>
  <c r="J115" i="1"/>
  <c r="J116" i="1"/>
  <c r="H114" i="1"/>
  <c r="H115" i="1"/>
  <c r="H116" i="1"/>
  <c r="K113" i="1"/>
  <c r="C113" i="1"/>
  <c r="H113" i="1"/>
  <c r="J113" i="1"/>
  <c r="K55" i="1"/>
  <c r="J55" i="1"/>
  <c r="H55" i="1"/>
  <c r="C55" i="1"/>
  <c r="F51" i="7"/>
  <c r="C51" i="7"/>
  <c r="C50" i="7"/>
  <c r="K43" i="1"/>
  <c r="C43" i="1"/>
  <c r="H43" i="1"/>
  <c r="J43" i="1"/>
  <c r="K182" i="1"/>
  <c r="J183" i="1"/>
  <c r="H183" i="1"/>
  <c r="C183" i="1"/>
  <c r="K15" i="1"/>
  <c r="K16" i="1"/>
  <c r="K17" i="1"/>
  <c r="J15" i="1"/>
  <c r="J16" i="1"/>
  <c r="J17" i="1"/>
  <c r="H15" i="1"/>
  <c r="H16" i="1"/>
  <c r="H17" i="1"/>
  <c r="C15" i="1"/>
  <c r="C16" i="1"/>
  <c r="C17" i="1"/>
  <c r="K92" i="1"/>
  <c r="K93" i="1"/>
  <c r="J92" i="1"/>
  <c r="J93" i="1"/>
  <c r="H92" i="1"/>
  <c r="H93" i="1"/>
  <c r="C92" i="1"/>
  <c r="C93" i="1"/>
  <c r="D56" i="2"/>
  <c r="I56" i="2"/>
  <c r="K32" i="1"/>
  <c r="C32" i="1"/>
  <c r="H32" i="1"/>
  <c r="J32" i="1"/>
  <c r="C168" i="1"/>
  <c r="K168" i="1"/>
  <c r="J168" i="1"/>
  <c r="H168" i="1"/>
  <c r="D50" i="2"/>
  <c r="I50" i="2"/>
  <c r="I45" i="2"/>
  <c r="D45" i="2"/>
  <c r="D44" i="2"/>
  <c r="K154" i="1"/>
  <c r="J154" i="1"/>
  <c r="H154" i="1"/>
  <c r="C154" i="1"/>
  <c r="K97" i="1"/>
  <c r="J97" i="1"/>
  <c r="H97" i="1"/>
  <c r="C97" i="1"/>
  <c r="H142" i="1"/>
  <c r="K142" i="1"/>
  <c r="C142" i="1"/>
  <c r="J142" i="1"/>
  <c r="K33" i="1"/>
  <c r="J33" i="1"/>
  <c r="H33" i="1"/>
  <c r="C33" i="1"/>
  <c r="K136" i="1"/>
  <c r="J136" i="1"/>
  <c r="H136" i="1"/>
  <c r="C13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4" i="1"/>
  <c r="K35" i="1"/>
  <c r="K36" i="1"/>
  <c r="K37" i="1"/>
  <c r="K38" i="1"/>
  <c r="K39" i="1"/>
  <c r="K40" i="1"/>
  <c r="K41" i="1"/>
  <c r="K42" i="1"/>
  <c r="K44" i="1"/>
  <c r="K45" i="1"/>
  <c r="K46" i="1"/>
  <c r="K47" i="1"/>
  <c r="K48" i="1"/>
  <c r="K49" i="1"/>
  <c r="K50" i="1"/>
  <c r="K51" i="1"/>
  <c r="K54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4" i="1"/>
  <c r="K95" i="1"/>
  <c r="K96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9" i="1"/>
  <c r="K120" i="1"/>
  <c r="K121" i="1"/>
  <c r="K122" i="1"/>
  <c r="K123" i="1"/>
  <c r="K124" i="1"/>
  <c r="K125" i="1"/>
  <c r="K126" i="1"/>
  <c r="K129" i="1"/>
  <c r="K130" i="1"/>
  <c r="K131" i="1"/>
  <c r="K132" i="1"/>
  <c r="K135" i="1"/>
  <c r="K137" i="1"/>
  <c r="K138" i="1"/>
  <c r="K139" i="1"/>
  <c r="K140" i="1"/>
  <c r="K141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9" i="1"/>
  <c r="K170" i="1"/>
  <c r="K171" i="1"/>
  <c r="K172" i="1"/>
  <c r="K173" i="1"/>
  <c r="K174" i="1"/>
  <c r="K175" i="1"/>
  <c r="K176" i="1"/>
  <c r="K177" i="1"/>
  <c r="K178" i="1"/>
  <c r="K180" i="1"/>
  <c r="K181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8" i="1"/>
  <c r="K209" i="1"/>
  <c r="K210" i="1"/>
  <c r="K211" i="1"/>
  <c r="K212" i="1"/>
  <c r="K213" i="1"/>
  <c r="K214" i="1"/>
  <c r="K215" i="1"/>
  <c r="K216" i="1"/>
  <c r="K217" i="1"/>
  <c r="K218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14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4" i="1"/>
  <c r="J35" i="1"/>
  <c r="J36" i="1"/>
  <c r="J37" i="1"/>
  <c r="J38" i="1"/>
  <c r="J39" i="1"/>
  <c r="J40" i="1"/>
  <c r="J41" i="1"/>
  <c r="J42" i="1"/>
  <c r="J44" i="1"/>
  <c r="J45" i="1"/>
  <c r="J46" i="1"/>
  <c r="J47" i="1"/>
  <c r="J48" i="1"/>
  <c r="J49" i="1"/>
  <c r="J50" i="1"/>
  <c r="J51" i="1"/>
  <c r="J54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4" i="1"/>
  <c r="J95" i="1"/>
  <c r="J96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9" i="1"/>
  <c r="J120" i="1"/>
  <c r="J121" i="1"/>
  <c r="J122" i="1"/>
  <c r="J123" i="1"/>
  <c r="J124" i="1"/>
  <c r="J125" i="1"/>
  <c r="J126" i="1"/>
  <c r="J129" i="1"/>
  <c r="J130" i="1"/>
  <c r="J131" i="1"/>
  <c r="J132" i="1"/>
  <c r="J135" i="1"/>
  <c r="J137" i="1"/>
  <c r="J138" i="1"/>
  <c r="J139" i="1"/>
  <c r="J140" i="1"/>
  <c r="J141" i="1"/>
  <c r="J143" i="1"/>
  <c r="J144" i="1"/>
  <c r="J145" i="1"/>
  <c r="J146" i="1"/>
  <c r="J147" i="1"/>
  <c r="J148" i="1"/>
  <c r="J149" i="1"/>
  <c r="J150" i="1"/>
  <c r="J151" i="1"/>
  <c r="J152" i="1"/>
  <c r="J153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8" i="1"/>
  <c r="J209" i="1"/>
  <c r="J210" i="1"/>
  <c r="J211" i="1"/>
  <c r="J212" i="1"/>
  <c r="J213" i="1"/>
  <c r="J214" i="1"/>
  <c r="J215" i="1"/>
  <c r="J216" i="1"/>
  <c r="J217" i="1"/>
  <c r="J218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14" i="1"/>
  <c r="C103" i="1" l="1"/>
  <c r="H103" i="1"/>
  <c r="C45" i="1"/>
  <c r="H45" i="1"/>
  <c r="C46" i="1"/>
  <c r="H46" i="1"/>
  <c r="C163" i="1"/>
  <c r="H163" i="1"/>
  <c r="C173" i="1"/>
  <c r="H173" i="1"/>
  <c r="C161" i="1"/>
  <c r="H161" i="1"/>
  <c r="H200" i="1"/>
  <c r="C200" i="1"/>
  <c r="H160" i="1"/>
  <c r="C160" i="1"/>
  <c r="H56" i="1"/>
  <c r="C56" i="1"/>
  <c r="H95" i="1"/>
  <c r="C95" i="1"/>
  <c r="H96" i="1"/>
  <c r="C96" i="1"/>
  <c r="H81" i="1"/>
  <c r="H82" i="1"/>
  <c r="C81" i="1"/>
  <c r="C82" i="1"/>
  <c r="C199" i="1"/>
  <c r="C201" i="1"/>
  <c r="H199" i="1"/>
  <c r="H201" i="1"/>
  <c r="H98" i="1"/>
  <c r="H99" i="1"/>
  <c r="C98" i="1"/>
  <c r="C99" i="1"/>
  <c r="C79" i="1"/>
  <c r="H79" i="1"/>
  <c r="C42" i="1"/>
  <c r="H42" i="1"/>
  <c r="C37" i="1"/>
  <c r="H37" i="1"/>
  <c r="H18" i="1"/>
  <c r="C18" i="1"/>
  <c r="C33" i="7"/>
  <c r="C21" i="7"/>
  <c r="C27" i="7"/>
  <c r="F39" i="7"/>
  <c r="F38" i="7"/>
  <c r="C38" i="7"/>
  <c r="F34" i="7"/>
  <c r="F33" i="7"/>
  <c r="F32" i="7"/>
  <c r="C32" i="7"/>
  <c r="F50" i="7"/>
  <c r="F28" i="7" l="1"/>
  <c r="F27" i="7"/>
  <c r="F26" i="7"/>
  <c r="C26" i="7"/>
  <c r="F21" i="7"/>
  <c r="F22" i="7"/>
  <c r="F20" i="7"/>
  <c r="C20" i="7"/>
  <c r="H166" i="1"/>
  <c r="H167" i="1"/>
  <c r="C166" i="1"/>
  <c r="C167" i="1"/>
  <c r="I47" i="2"/>
  <c r="D47" i="2"/>
  <c r="H111" i="1"/>
  <c r="H112" i="1"/>
  <c r="C111" i="1"/>
  <c r="C112" i="1"/>
  <c r="H196" i="1"/>
  <c r="C196" i="1"/>
  <c r="H60" i="1"/>
  <c r="C60" i="1"/>
  <c r="H158" i="1"/>
  <c r="C158" i="1"/>
  <c r="H138" i="1"/>
  <c r="H139" i="1"/>
  <c r="C138" i="1"/>
  <c r="C139" i="1"/>
  <c r="H49" i="1"/>
  <c r="C49" i="1"/>
  <c r="H48" i="1"/>
  <c r="C47" i="1"/>
  <c r="C48" i="1"/>
  <c r="H157" i="1"/>
  <c r="C157" i="1"/>
  <c r="F32" i="4"/>
  <c r="C32" i="4"/>
  <c r="C33" i="4"/>
  <c r="D59" i="2"/>
  <c r="C205" i="1"/>
  <c r="H205" i="1"/>
  <c r="C204" i="1"/>
  <c r="H204" i="1"/>
  <c r="F47" i="7"/>
  <c r="C47" i="7"/>
  <c r="F43" i="7"/>
  <c r="C43" i="7"/>
  <c r="F16" i="7"/>
  <c r="F15" i="7"/>
  <c r="C15" i="7"/>
  <c r="F11" i="7"/>
  <c r="C11" i="7"/>
  <c r="F10" i="7"/>
  <c r="C10" i="7"/>
  <c r="F9" i="7"/>
  <c r="C9" i="7"/>
  <c r="F53" i="7" l="1"/>
  <c r="C32" i="6" l="1"/>
  <c r="C18" i="6"/>
  <c r="H18" i="6"/>
  <c r="C19" i="6"/>
  <c r="H19" i="6"/>
  <c r="C20" i="6"/>
  <c r="H20" i="6"/>
  <c r="C21" i="6"/>
  <c r="H21" i="6"/>
  <c r="C22" i="6"/>
  <c r="H22" i="6"/>
  <c r="C23" i="6"/>
  <c r="H23" i="6"/>
  <c r="C24" i="6"/>
  <c r="H24" i="6"/>
  <c r="C25" i="6"/>
  <c r="H25" i="6"/>
  <c r="C26" i="6"/>
  <c r="H26" i="6"/>
  <c r="C27" i="6"/>
  <c r="H27" i="6"/>
  <c r="C28" i="6"/>
  <c r="H28" i="6"/>
  <c r="C29" i="6"/>
  <c r="H29" i="6"/>
  <c r="C30" i="6"/>
  <c r="H30" i="6"/>
  <c r="C31" i="6"/>
  <c r="H31" i="6"/>
  <c r="C107" i="1" l="1"/>
  <c r="H107" i="1"/>
  <c r="C175" i="1"/>
  <c r="H175" i="1"/>
  <c r="C109" i="1"/>
  <c r="H109" i="1"/>
  <c r="C164" i="1"/>
  <c r="H164" i="1"/>
  <c r="C106" i="1"/>
  <c r="H106" i="1"/>
  <c r="C108" i="1"/>
  <c r="H108" i="1"/>
  <c r="C110" i="1"/>
  <c r="H110" i="1"/>
  <c r="C202" i="1"/>
  <c r="H202" i="1"/>
  <c r="C235" i="1"/>
  <c r="H235" i="1"/>
  <c r="H57" i="1"/>
  <c r="H58" i="1"/>
  <c r="C57" i="1"/>
  <c r="C58" i="1"/>
  <c r="H155" i="1"/>
  <c r="C155" i="1"/>
  <c r="C156" i="1"/>
  <c r="H156" i="1"/>
  <c r="D48" i="2"/>
  <c r="I48" i="2"/>
  <c r="D55" i="2"/>
  <c r="I55" i="2"/>
  <c r="D53" i="2"/>
  <c r="I53" i="2"/>
  <c r="D54" i="2"/>
  <c r="I54" i="2"/>
  <c r="C59" i="1"/>
  <c r="H59" i="1"/>
  <c r="C48" i="4"/>
  <c r="F48" i="4"/>
  <c r="C49" i="4"/>
  <c r="F49" i="4"/>
  <c r="C104" i="1"/>
  <c r="H104" i="1"/>
  <c r="C105" i="1"/>
  <c r="H105" i="1"/>
  <c r="C61" i="1"/>
  <c r="H61" i="1"/>
  <c r="C122" i="1"/>
  <c r="H122" i="1"/>
  <c r="C123" i="1"/>
  <c r="H123" i="1"/>
  <c r="C153" i="1"/>
  <c r="H153" i="1"/>
  <c r="D49" i="2"/>
  <c r="I49" i="2"/>
  <c r="C102" i="1"/>
  <c r="H102" i="1"/>
  <c r="C87" i="1"/>
  <c r="H87" i="1"/>
  <c r="C88" i="1"/>
  <c r="H88" i="1"/>
  <c r="C89" i="1"/>
  <c r="H89" i="1"/>
  <c r="H54" i="1"/>
  <c r="C54" i="1"/>
  <c r="C86" i="1"/>
  <c r="H86" i="1"/>
  <c r="C84" i="1"/>
  <c r="H84" i="1"/>
  <c r="C198" i="1"/>
  <c r="C203" i="1"/>
  <c r="H203" i="1"/>
  <c r="H76" i="1"/>
  <c r="H77" i="1"/>
  <c r="H78" i="1"/>
  <c r="H80" i="1"/>
  <c r="H83" i="1"/>
  <c r="H85" i="1"/>
  <c r="C76" i="1"/>
  <c r="C77" i="1"/>
  <c r="C78" i="1"/>
  <c r="C80" i="1"/>
  <c r="C83" i="1"/>
  <c r="C85" i="1"/>
  <c r="C189" i="1"/>
  <c r="H189" i="1"/>
  <c r="C188" i="1"/>
  <c r="H188" i="1"/>
  <c r="C187" i="1"/>
  <c r="H187" i="1"/>
  <c r="H184" i="1"/>
  <c r="C184" i="1"/>
  <c r="H229" i="1"/>
  <c r="C226" i="1"/>
  <c r="H226" i="1"/>
  <c r="C229" i="1"/>
  <c r="C174" i="1"/>
  <c r="H237" i="1"/>
  <c r="H238" i="1"/>
  <c r="H174" i="1"/>
  <c r="C178" i="1"/>
  <c r="H178" i="1"/>
  <c r="C176" i="1"/>
  <c r="H176" i="1"/>
  <c r="C237" i="1"/>
  <c r="C238" i="1"/>
  <c r="C191" i="1"/>
  <c r="H191" i="1"/>
  <c r="C186" i="1"/>
  <c r="H186" i="1"/>
  <c r="H124" i="1"/>
  <c r="H125" i="1"/>
  <c r="H126" i="1"/>
  <c r="C124" i="1"/>
  <c r="C125" i="1"/>
  <c r="C126" i="1"/>
  <c r="C181" i="1"/>
  <c r="H181" i="1"/>
  <c r="C236" i="1"/>
  <c r="H236" i="1"/>
  <c r="C17" i="6"/>
  <c r="C16" i="6"/>
  <c r="C15" i="6"/>
  <c r="C14" i="6"/>
  <c r="H33" i="6" l="1"/>
  <c r="H32" i="6"/>
  <c r="H17" i="6"/>
  <c r="H16" i="6"/>
  <c r="H15" i="6"/>
  <c r="H14" i="6"/>
  <c r="C169" i="1"/>
  <c r="H169" i="1"/>
  <c r="C197" i="1"/>
  <c r="H197" i="1"/>
  <c r="C177" i="1"/>
  <c r="H177" i="1"/>
  <c r="D52" i="2"/>
  <c r="I52" i="2"/>
  <c r="I67" i="2"/>
  <c r="D67" i="2"/>
  <c r="H218" i="1"/>
  <c r="H217" i="1"/>
  <c r="H216" i="1"/>
  <c r="C218" i="1"/>
  <c r="H47" i="1"/>
  <c r="C50" i="1"/>
  <c r="C40" i="1"/>
  <c r="H40" i="1"/>
  <c r="C39" i="1"/>
  <c r="H39" i="1"/>
  <c r="C147" i="1"/>
  <c r="H147" i="1"/>
  <c r="C146" i="1"/>
  <c r="H146" i="1"/>
  <c r="C145" i="1"/>
  <c r="H145" i="1"/>
  <c r="H119" i="1"/>
  <c r="H120" i="1"/>
  <c r="H121" i="1"/>
  <c r="C119" i="1"/>
  <c r="C120" i="1"/>
  <c r="C121" i="1"/>
  <c r="D63" i="2"/>
  <c r="I60" i="2"/>
  <c r="I61" i="2"/>
  <c r="I62" i="2"/>
  <c r="I63" i="2"/>
  <c r="I64" i="2"/>
  <c r="I65" i="2"/>
  <c r="I66" i="2"/>
  <c r="I68" i="2"/>
  <c r="I69" i="2"/>
  <c r="D62" i="2"/>
  <c r="C101" i="1"/>
  <c r="C100" i="1"/>
  <c r="C94" i="1"/>
  <c r="H94" i="1"/>
  <c r="H100" i="1"/>
  <c r="H101" i="1"/>
  <c r="C72" i="1"/>
  <c r="H72" i="1"/>
  <c r="C73" i="1"/>
  <c r="H73" i="1"/>
  <c r="H69" i="1"/>
  <c r="H70" i="1"/>
  <c r="H71" i="1"/>
  <c r="C71" i="1"/>
  <c r="C70" i="1"/>
  <c r="C69" i="1"/>
  <c r="C68" i="1"/>
  <c r="H68" i="1"/>
  <c r="H67" i="1"/>
  <c r="C67" i="1"/>
  <c r="H66" i="1"/>
  <c r="C66" i="1"/>
  <c r="H64" i="1"/>
  <c r="H65" i="1"/>
  <c r="D46" i="2"/>
  <c r="I46" i="2"/>
  <c r="C65" i="1"/>
  <c r="C64" i="1"/>
  <c r="H62" i="1"/>
  <c r="H63" i="1"/>
  <c r="C62" i="1"/>
  <c r="C63" i="1"/>
  <c r="C185" i="1"/>
  <c r="H34" i="6" l="1"/>
  <c r="I34" i="6" s="1"/>
  <c r="H185" i="1"/>
  <c r="H190" i="1"/>
  <c r="C190" i="1"/>
  <c r="H129" i="1"/>
  <c r="H130" i="1"/>
  <c r="H131" i="1"/>
  <c r="H132" i="1"/>
  <c r="C129" i="1"/>
  <c r="C130" i="1"/>
  <c r="C131" i="1"/>
  <c r="C132" i="1"/>
  <c r="F33" i="4"/>
  <c r="F30" i="4"/>
  <c r="F31" i="4"/>
  <c r="H194" i="1"/>
  <c r="C194" i="1"/>
  <c r="H195" i="1"/>
  <c r="C195" i="1"/>
  <c r="C165" i="1"/>
  <c r="H165" i="1"/>
  <c r="C137" i="1"/>
  <c r="H137" i="1"/>
  <c r="F11" i="3" l="1"/>
  <c r="F10" i="3"/>
  <c r="C59" i="3" l="1"/>
  <c r="C60" i="3"/>
  <c r="C45" i="3"/>
  <c r="C44" i="3"/>
  <c r="F60" i="3"/>
  <c r="F59" i="3"/>
  <c r="C11" i="3"/>
  <c r="C10" i="3"/>
  <c r="F45" i="3"/>
  <c r="F44" i="3"/>
  <c r="C55" i="3"/>
  <c r="C54" i="3"/>
  <c r="F55" i="3"/>
  <c r="F54" i="3"/>
  <c r="C50" i="3"/>
  <c r="C49" i="3"/>
  <c r="F50" i="3"/>
  <c r="F49" i="3"/>
  <c r="F31" i="3"/>
  <c r="C31" i="3"/>
  <c r="F30" i="3"/>
  <c r="C30" i="3"/>
  <c r="C21" i="3"/>
  <c r="C22" i="3"/>
  <c r="C25" i="3"/>
  <c r="C26" i="3"/>
  <c r="F25" i="3"/>
  <c r="C16" i="3"/>
  <c r="C15" i="3"/>
  <c r="I44" i="2"/>
  <c r="H141" i="1"/>
  <c r="C141" i="1"/>
  <c r="C29" i="4" l="1"/>
  <c r="F29" i="4"/>
  <c r="F14" i="4" l="1"/>
  <c r="H144" i="1" l="1"/>
  <c r="H150" i="1"/>
  <c r="C182" i="1"/>
  <c r="C179" i="1"/>
  <c r="C180" i="1"/>
  <c r="C14" i="4"/>
  <c r="H180" i="1"/>
  <c r="H182" i="1"/>
  <c r="H179" i="1"/>
  <c r="C239" i="1"/>
  <c r="H239" i="1"/>
  <c r="H198" i="1"/>
  <c r="C34" i="1" l="1"/>
  <c r="H34" i="1"/>
  <c r="C144" i="1"/>
  <c r="C150" i="1"/>
  <c r="C41" i="1"/>
  <c r="H41" i="1"/>
  <c r="H19" i="1"/>
  <c r="C19" i="1"/>
  <c r="C214" i="1" l="1"/>
  <c r="C215" i="1"/>
  <c r="C216" i="1"/>
  <c r="C217" i="1"/>
  <c r="C172" i="1" l="1"/>
  <c r="C171" i="1"/>
  <c r="C170" i="1"/>
  <c r="C162" i="1"/>
  <c r="H224" i="1" l="1"/>
  <c r="C24" i="4" l="1"/>
  <c r="F24" i="4"/>
  <c r="D43" i="2" l="1"/>
  <c r="I43" i="2"/>
  <c r="F37" i="4" l="1"/>
  <c r="F38" i="4"/>
  <c r="F39" i="4"/>
  <c r="F40" i="4"/>
  <c r="F41" i="4"/>
  <c r="F42" i="4"/>
  <c r="F43" i="4"/>
  <c r="F44" i="4"/>
  <c r="F45" i="4"/>
  <c r="F46" i="4"/>
  <c r="F47" i="4"/>
  <c r="C37" i="4"/>
  <c r="C38" i="4"/>
  <c r="C39" i="4"/>
  <c r="C40" i="4"/>
  <c r="C41" i="4"/>
  <c r="C42" i="4"/>
  <c r="C43" i="4"/>
  <c r="C44" i="4"/>
  <c r="C45" i="4"/>
  <c r="C46" i="4"/>
  <c r="C47" i="4"/>
  <c r="H225" i="1" l="1"/>
  <c r="C225" i="1"/>
  <c r="I38" i="2" l="1"/>
  <c r="I41" i="2"/>
  <c r="I42" i="2"/>
  <c r="D41" i="2"/>
  <c r="D38" i="2"/>
  <c r="D42" i="2"/>
  <c r="I40" i="2"/>
  <c r="D40" i="2"/>
  <c r="H36" i="1"/>
  <c r="C36" i="1"/>
  <c r="F15" i="4" l="1"/>
  <c r="F16" i="4"/>
  <c r="F17" i="4"/>
  <c r="F18" i="4"/>
  <c r="F19" i="4"/>
  <c r="F20" i="4"/>
  <c r="F21" i="4"/>
  <c r="F22" i="4"/>
  <c r="F23" i="4"/>
  <c r="F25" i="4"/>
  <c r="F26" i="4"/>
  <c r="F27" i="4"/>
  <c r="F28" i="4"/>
  <c r="F36" i="4"/>
  <c r="F13" i="4"/>
  <c r="F15" i="3"/>
  <c r="F16" i="3"/>
  <c r="F21" i="3"/>
  <c r="F22" i="3"/>
  <c r="F26" i="3"/>
  <c r="F35" i="3"/>
  <c r="F39" i="3"/>
  <c r="F40" i="3"/>
  <c r="I39" i="2"/>
  <c r="H233" i="1"/>
  <c r="H234" i="1"/>
  <c r="H232" i="1"/>
  <c r="H231" i="1"/>
  <c r="H230" i="1"/>
  <c r="H228" i="1"/>
  <c r="H227" i="1"/>
  <c r="H222" i="1"/>
  <c r="H223" i="1"/>
  <c r="H221" i="1"/>
  <c r="H215" i="1"/>
  <c r="H214" i="1"/>
  <c r="H213" i="1"/>
  <c r="H212" i="1"/>
  <c r="H211" i="1"/>
  <c r="H210" i="1"/>
  <c r="H209" i="1"/>
  <c r="H208" i="1"/>
  <c r="H192" i="1"/>
  <c r="H149" i="1"/>
  <c r="H148" i="1"/>
  <c r="H135" i="1"/>
  <c r="H50" i="1"/>
  <c r="C234" i="1"/>
  <c r="C233" i="1"/>
  <c r="C232" i="1"/>
  <c r="C231" i="1"/>
  <c r="C230" i="1"/>
  <c r="C228" i="1"/>
  <c r="C227" i="1"/>
  <c r="C224" i="1"/>
  <c r="C223" i="1"/>
  <c r="C222" i="1"/>
  <c r="C221" i="1"/>
  <c r="C159" i="1"/>
  <c r="C29" i="1"/>
  <c r="H29" i="1"/>
  <c r="F50" i="4" l="1"/>
  <c r="F61" i="3"/>
  <c r="I16" i="2"/>
  <c r="I35" i="2"/>
  <c r="I30" i="2"/>
  <c r="I29" i="2"/>
  <c r="I28" i="2"/>
  <c r="I24" i="2"/>
  <c r="I17" i="2"/>
  <c r="I18" i="2"/>
  <c r="I19" i="2"/>
  <c r="I20" i="2"/>
  <c r="I21" i="2"/>
  <c r="I22" i="2"/>
  <c r="I23" i="2"/>
  <c r="I25" i="2"/>
  <c r="I26" i="2"/>
  <c r="I27" i="2"/>
  <c r="I31" i="2"/>
  <c r="I32" i="2"/>
  <c r="I33" i="2"/>
  <c r="I34" i="2"/>
  <c r="I36" i="2"/>
  <c r="I37" i="2"/>
  <c r="I59" i="2"/>
  <c r="I15" i="2"/>
  <c r="I70" i="2" l="1"/>
  <c r="J70" i="2" s="1"/>
  <c r="H140" i="1" l="1"/>
  <c r="H143" i="1"/>
  <c r="H151" i="1"/>
  <c r="H152" i="1"/>
  <c r="H159" i="1"/>
  <c r="H162" i="1"/>
  <c r="H170" i="1"/>
  <c r="H171" i="1"/>
  <c r="H172" i="1"/>
  <c r="H193" i="1"/>
  <c r="H20" i="1"/>
  <c r="H21" i="1"/>
  <c r="H22" i="1"/>
  <c r="H23" i="1"/>
  <c r="H24" i="1"/>
  <c r="H25" i="1"/>
  <c r="H26" i="1"/>
  <c r="H27" i="1"/>
  <c r="H28" i="1"/>
  <c r="H30" i="1"/>
  <c r="H31" i="1"/>
  <c r="H35" i="1"/>
  <c r="H38" i="1"/>
  <c r="H44" i="1"/>
  <c r="H51" i="1"/>
  <c r="H14" i="1"/>
  <c r="H240" i="1" l="1"/>
  <c r="I240" i="1" s="1"/>
  <c r="D18" i="2"/>
  <c r="C35" i="3" l="1"/>
  <c r="C51" i="1"/>
  <c r="C36" i="4" l="1"/>
  <c r="C27" i="4"/>
  <c r="C28" i="4"/>
  <c r="C26" i="4"/>
  <c r="C25" i="4"/>
  <c r="C23" i="4"/>
  <c r="C22" i="4"/>
  <c r="C21" i="4"/>
  <c r="C20" i="4"/>
  <c r="C19" i="4"/>
  <c r="C18" i="4"/>
  <c r="C17" i="4"/>
  <c r="C16" i="4"/>
  <c r="C15" i="4"/>
  <c r="C13" i="4"/>
  <c r="D37" i="2" l="1"/>
  <c r="D36" i="2"/>
  <c r="D35" i="2"/>
  <c r="D69" i="2"/>
  <c r="C151" i="1" l="1"/>
  <c r="C30" i="1"/>
  <c r="D34" i="2" l="1"/>
  <c r="D68" i="2" l="1"/>
  <c r="D39" i="2"/>
  <c r="C193" i="1"/>
  <c r="C152" i="1"/>
  <c r="C213" i="1" l="1"/>
  <c r="C212" i="1"/>
  <c r="C39" i="3"/>
  <c r="C40" i="3"/>
  <c r="D60" i="2"/>
  <c r="D61" i="2"/>
  <c r="D64" i="2"/>
  <c r="D65" i="2"/>
  <c r="D66" i="2"/>
  <c r="D16" i="2"/>
  <c r="D17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15" i="2"/>
  <c r="C209" i="1"/>
  <c r="C210" i="1"/>
  <c r="C211" i="1"/>
  <c r="C208" i="1"/>
  <c r="C140" i="1"/>
  <c r="C143" i="1"/>
  <c r="C148" i="1"/>
  <c r="C149" i="1"/>
  <c r="C135" i="1"/>
  <c r="C192" i="1"/>
  <c r="C20" i="1"/>
  <c r="C21" i="1"/>
  <c r="C22" i="1"/>
  <c r="C23" i="1"/>
  <c r="C24" i="1"/>
  <c r="C25" i="1"/>
  <c r="C26" i="1"/>
  <c r="C27" i="1"/>
  <c r="C28" i="1"/>
  <c r="C31" i="1"/>
  <c r="C35" i="1"/>
  <c r="C38" i="1"/>
  <c r="C44" i="1"/>
  <c r="C14" i="1"/>
</calcChain>
</file>

<file path=xl/sharedStrings.xml><?xml version="1.0" encoding="utf-8"?>
<sst xmlns="http://schemas.openxmlformats.org/spreadsheetml/2006/main" count="756" uniqueCount="484">
  <si>
    <t>Doporučené MO ceny jsou pouze orientační a odraží ceny, za které budeme prodávat my jako přímý výrobce. Obchodům doporučujeme koncovou cenu upravit podle specifik daného místa prodeje.</t>
  </si>
  <si>
    <t>Čokoláda:</t>
  </si>
  <si>
    <t>VO cena bez DPH</t>
  </si>
  <si>
    <t>VO cena s DPH</t>
  </si>
  <si>
    <t>Doporučená MO cena s DPH</t>
  </si>
  <si>
    <t>Doplňky:</t>
  </si>
  <si>
    <t>Exkluzivní řada Passion:</t>
  </si>
  <si>
    <t>Doporučené MO ceny jsou pouze orientační. Případnám odběratelům jsme schopni poskytnout kompletní servis (od zajištění skleněné vitríny, krabiček, sáčků, košíčků až po odborné školení obsluhy).</t>
  </si>
  <si>
    <t>Váha</t>
  </si>
  <si>
    <t xml:space="preserve">Doporučená MO cena s DPH </t>
  </si>
  <si>
    <t>Lanýž (příchuť):</t>
  </si>
  <si>
    <t>Pralinka (příchuť):</t>
  </si>
  <si>
    <t>S pekanovými ořechy 95g - tmavá/mléčná/bílá</t>
  </si>
  <si>
    <t>S chilli 85g - tmavá/mléčná/bílá</t>
  </si>
  <si>
    <t>S pepřem 85g - tmavá/mléčná/bílá</t>
  </si>
  <si>
    <t>Se solí 85g - tmavá/mléčná/bílá</t>
  </si>
  <si>
    <t>S lyofilizovaným banánem 90g - tmavá/mléčná/bílá</t>
  </si>
  <si>
    <t>Srdíčko 9x9 cm s lískovými ořechy 70g</t>
  </si>
  <si>
    <t>Čokoládové lízátko srdíčko 13g - tmavé/mléčné/bílé</t>
  </si>
  <si>
    <t>Srdíčko s lyofilizovanou jahodou a banánem 14g - tmavá/mléčná</t>
  </si>
  <si>
    <t>Srdíčko s lyofilizovanou ostružinou a lísk. ořechem 14g - tmavá/mléčná</t>
  </si>
  <si>
    <t>Čokoláda Passion 72% (fialka) 120g - tmavá</t>
  </si>
  <si>
    <t>Čokoláda Passion 41% (fialka) 120g - mléčná</t>
  </si>
  <si>
    <t>Čokoláda Passion 72% (mix) 120g - tmavá</t>
  </si>
  <si>
    <t>Čokoláda Passion 72% (ořechy) 120g - tmavá</t>
  </si>
  <si>
    <t>S kávou (Etiopie Ayehu) - tmavá/mléčná/bílá</t>
  </si>
  <si>
    <t>S drcenou lyofilizovanou ostužinou a malinou 85g - tmavá/mléčná/bílá</t>
  </si>
  <si>
    <t>Levandule (přírodní)</t>
  </si>
  <si>
    <t>Chilli v karamelu</t>
  </si>
  <si>
    <t>Nugát</t>
  </si>
  <si>
    <t>Máta (přírodní) - sezónní</t>
  </si>
  <si>
    <t>Irská káva</t>
  </si>
  <si>
    <t>Kokosové srdíčko</t>
  </si>
  <si>
    <t>Jahoda - s ornamenty</t>
  </si>
  <si>
    <t>Hruškový karamel</t>
  </si>
  <si>
    <t>Meruňka (oranžová)</t>
  </si>
  <si>
    <t>Slaný karamel</t>
  </si>
  <si>
    <t>Jablečný karamel</t>
  </si>
  <si>
    <t>Rum Havana</t>
  </si>
  <si>
    <t>Kaštan</t>
  </si>
  <si>
    <t>Pistácie</t>
  </si>
  <si>
    <t>Malina</t>
  </si>
  <si>
    <t>Malina/pek. ořech</t>
  </si>
  <si>
    <t>Kokos</t>
  </si>
  <si>
    <t>Káva</t>
  </si>
  <si>
    <t>Med a skořice</t>
  </si>
  <si>
    <t>Povidla</t>
  </si>
  <si>
    <t>Čokoláda</t>
  </si>
  <si>
    <t>8,5g</t>
  </si>
  <si>
    <t>10g</t>
  </si>
  <si>
    <t>11g</t>
  </si>
  <si>
    <t>9,5g</t>
  </si>
  <si>
    <t>13g</t>
  </si>
  <si>
    <t>10,5g</t>
  </si>
  <si>
    <t>12,5g</t>
  </si>
  <si>
    <t>7,8g</t>
  </si>
  <si>
    <t>12g</t>
  </si>
  <si>
    <t>15g</t>
  </si>
  <si>
    <t>250g</t>
  </si>
  <si>
    <t>500g</t>
  </si>
  <si>
    <t>1000g</t>
  </si>
  <si>
    <t>Criollo</t>
  </si>
  <si>
    <t>Clasic</t>
  </si>
  <si>
    <t>Čokoláda Passion 72% (jasmín, káva, kakaové boby) 120g - tmavá</t>
  </si>
  <si>
    <t>Čokoláda Passion 41% (ořechy, lyofilizované maliny, kokos) 120g - mléčná</t>
  </si>
  <si>
    <t>Čístá 85g - tmavá/mléčná/bílá</t>
  </si>
  <si>
    <t>Většinu pralinek děláme ve všech provedeních (tmavá, mléčná, bílá)</t>
  </si>
  <si>
    <t>Mléčná čokoláda 34%, tmavá čokoláda 64% a bílá 38%</t>
  </si>
  <si>
    <t>100% Kakaové hmota:</t>
  </si>
  <si>
    <t>Arašídový</t>
  </si>
  <si>
    <t>Lískový ořech</t>
  </si>
  <si>
    <t>Dárková krabička - 4 ks pralinek</t>
  </si>
  <si>
    <t>Dárková krabička - 10 ks pralinek</t>
  </si>
  <si>
    <t>Dárková krabička - 20 ks pralinek</t>
  </si>
  <si>
    <t>Dárková krabička - 28 ks pralinek</t>
  </si>
  <si>
    <t>Čokoláda Passion 38% (třešně, maliny, rybíz, růže) 110g - bílá</t>
  </si>
  <si>
    <t>Čokoláda Passion 72% (jahody, maliny, rybíz, ostružina) 100g - tmavá</t>
  </si>
  <si>
    <t>Čokoláda Passion 41% (jahody, maliny, rybíz, ostružina) 100g - mléčná</t>
  </si>
  <si>
    <t>Čokoláda Passion 72% (makadamové ořechy, mandle, pomeranč, rybíz) 120g - tmavá</t>
  </si>
  <si>
    <t>Čokoládové lízátko pejsek/kačer 13g</t>
  </si>
  <si>
    <t>Perníková</t>
  </si>
  <si>
    <t>Kakaové slupky:</t>
  </si>
  <si>
    <t>S pek. ořechy a lyofilizovanou jahodou 95g - tmavá/mléčná/bílá</t>
  </si>
  <si>
    <t>S lískovými ořechy 105g - tmavá/mléčná/bílá</t>
  </si>
  <si>
    <t>Srdíčko s mandlemi 14g - tmavá/mléčná/bílá</t>
  </si>
  <si>
    <t>Lotus</t>
  </si>
  <si>
    <t>S třešní a třešňovicí</t>
  </si>
  <si>
    <t>Citrón, mandarinka a citrónová pálenka</t>
  </si>
  <si>
    <t>Růžový pepř a chilli</t>
  </si>
  <si>
    <t>Stojánek na čokolády JANEK</t>
  </si>
  <si>
    <t>Passion čokoláda mléčná 41%, tmavá 72%, proteinová 72%</t>
  </si>
  <si>
    <t>Luxusní čokoláda o hmotnosti 1kg - tmavá/mléčná/bílá</t>
  </si>
  <si>
    <t>Čístá - tmavá/mléčná/bílá</t>
  </si>
  <si>
    <t>100 % kakaová hmota</t>
  </si>
  <si>
    <t>S pekanovými ořechy  - tmavá/mléčná/bílá</t>
  </si>
  <si>
    <t>S pek. ořechy a lyofilizovanou jahodou - tmavá/mléčná/bílá</t>
  </si>
  <si>
    <t>S drcenou lyofilizovanou ostužinou a malinou - tmavá/mléčná/bílá</t>
  </si>
  <si>
    <t>Jankova pečeť  - tmavá/mléčná/bílá</t>
  </si>
  <si>
    <t>S chilli  - tmavá/mléčná/bílá</t>
  </si>
  <si>
    <t>S pepřem  - tmavá/mléčná/bílá</t>
  </si>
  <si>
    <t>Se solí - tmavá/mléčná/bílá</t>
  </si>
  <si>
    <t>S lyofilizovaným banánem  - tmavá/mléčná/bílá</t>
  </si>
  <si>
    <t>S mandlemi  - tmavá/mléčná/bílá</t>
  </si>
  <si>
    <t>S lískovými ořechy  - tmavá/mléčná/bílá</t>
  </si>
  <si>
    <t>Lámaná čokoláda Bean to bar:</t>
  </si>
  <si>
    <t xml:space="preserve">Rum Bucanero s karamelem </t>
  </si>
  <si>
    <t>OBJEDNÁVKA</t>
  </si>
  <si>
    <t>TMAVÁ</t>
  </si>
  <si>
    <t>MLÉČNÁ</t>
  </si>
  <si>
    <t>BÍLÁ</t>
  </si>
  <si>
    <t>cena bez DPH</t>
  </si>
  <si>
    <t>Dominikánská republika 45g - 75% tmavá</t>
  </si>
  <si>
    <t>Dominikánská republika 45g - 60% mléčná</t>
  </si>
  <si>
    <t>Madagaskar 45g - 70% tmavá</t>
  </si>
  <si>
    <t>Madagaskar 45g - 50% mléčná</t>
  </si>
  <si>
    <t>Peru 45g - 90% tmavá</t>
  </si>
  <si>
    <t>Panama 45g - 70% tmavá</t>
  </si>
  <si>
    <t>Uganda 45g - 65% tmavá</t>
  </si>
  <si>
    <t>Equador 45g - 72% tmavá</t>
  </si>
  <si>
    <t>Peru 45g - 40% mléčná</t>
  </si>
  <si>
    <t>Garantovaná trvanlivost pralinek až 3 měsíce, čokoládovch lanýžů 5 týdnů. Může se u jednotlivých druhů lišit. V letních měsích je výroba pralinek a lanýžu omezena.</t>
  </si>
  <si>
    <t>kusy</t>
  </si>
  <si>
    <t>počet kg</t>
  </si>
  <si>
    <t>Čokofitka (čokoládová tyčinka) 14g - tmavá (30% přidaného proteinu)</t>
  </si>
  <si>
    <t>Proteinová čokoláda 85g - tmavá (30% přidaného proteinu)</t>
  </si>
  <si>
    <t>ČOKOLÁDA A ČOKOLÁDOVÉ DOPLŇKY</t>
  </si>
  <si>
    <t>PRALINKY A ČOKOLÁDOVÉ LANÝŽE</t>
  </si>
  <si>
    <t>KAKAOVÉ PRODUKTY</t>
  </si>
  <si>
    <t>LÁMANÁ ČOKOLÁDA</t>
  </si>
  <si>
    <t>Obchodní podmínky:</t>
  </si>
  <si>
    <t xml:space="preserve">Srdíčko 9x9 cm s drceným lyofilizovaným ovocem 60g </t>
  </si>
  <si>
    <t>Koňak lesklý</t>
  </si>
  <si>
    <t>Lískooříškový nugát s lískovým ořechem</t>
  </si>
  <si>
    <t xml:space="preserve">Slivovice </t>
  </si>
  <si>
    <t>Se skořicí a sušenou švestkou</t>
  </si>
  <si>
    <t>Pistáciový nugát</t>
  </si>
  <si>
    <t>Kontušovka</t>
  </si>
  <si>
    <t>Dominikánská republika 45g - 100% tmavá</t>
  </si>
  <si>
    <t>Venezuela 45g - 80% tmavá Criollo Merida</t>
  </si>
  <si>
    <t>Venezuela 45g - 75% tmavá Criollo Porcelana</t>
  </si>
  <si>
    <t>Srdíčko 9x9 cm s lyofilizovaným ovocem 60g</t>
  </si>
  <si>
    <t xml:space="preserve">Bean to bar čokolády:                                                       </t>
  </si>
  <si>
    <t>Venezuela - 80% tmavá Criollo Merida</t>
  </si>
  <si>
    <t>Venezuela - 75% tmavá Criollo Porcelana</t>
  </si>
  <si>
    <t>Dominikánská republika - 100% tmavá</t>
  </si>
  <si>
    <t>Dominikánská republika - 75% tmavá</t>
  </si>
  <si>
    <t>Dominikánská republika - 60% mléčná</t>
  </si>
  <si>
    <t>Madagaskar - 70% tmavá</t>
  </si>
  <si>
    <t>Madagaskar - 50% mléčná</t>
  </si>
  <si>
    <t>Peru - 90% tmavá</t>
  </si>
  <si>
    <t>Peru - 40% mléčná</t>
  </si>
  <si>
    <t>Panama - 70% tmavá</t>
  </si>
  <si>
    <t>Uganda - 65% tmavá</t>
  </si>
  <si>
    <t>Equador - 72% tmavá</t>
  </si>
  <si>
    <t>Mango a kokos</t>
  </si>
  <si>
    <t>s arašídy 105g - tmavá/mléčná/bílá</t>
  </si>
  <si>
    <t>S arašídy - tmavá/mléčná/bílá</t>
  </si>
  <si>
    <t>Lámaná čokoláda:                                                                                         Cena za 1 kg</t>
  </si>
  <si>
    <t>Bean to bar kazeta na 4ks - prázdná</t>
  </si>
  <si>
    <t>Srdíčko 9x9 cm s lískovými ořechy a pistáciemi 70g - ruby</t>
  </si>
  <si>
    <t>Čokoládové lízátko srdíčko 13g - ruby</t>
  </si>
  <si>
    <t>Srdíčko ruby 14g</t>
  </si>
  <si>
    <t>Ćokoládové lízátko dvoubarevné 23g (hvězdička, tlapička)</t>
  </si>
  <si>
    <t>Mléčná čokoláda 34%, tmavá čokoláda 64%, bílá čokoláda 38%, ruby 48,8%</t>
  </si>
  <si>
    <t>Dřevěná dárková krabička s pralinkami a lanýži 20ks</t>
  </si>
  <si>
    <t>Cibulové chutney s čokoládou (72%) a chilli 200g</t>
  </si>
  <si>
    <t>S pistáciemi 90g - ruby</t>
  </si>
  <si>
    <t>Čistá - ruby</t>
  </si>
  <si>
    <t>Dřevěná dárková krabička 20ks - prázdná</t>
  </si>
  <si>
    <t>Dřevěná dárková krabička 40ks - prázdná</t>
  </si>
  <si>
    <t xml:space="preserve">Čistá 85g - ruby </t>
  </si>
  <si>
    <t>LÍSKOVKA  - 71% lískoořískový krém s kakaem 250g - nad 10ks sleva dalších 5%</t>
  </si>
  <si>
    <t>LÍSKOVKA  - 71% lískoořískový krém s kakaem (cena platí při odběru 4kg)</t>
  </si>
  <si>
    <t>Mléčná čokoláda 34%, tmavá čokoláda 64%, bílá čokoláda 38%, ruby 48,8%, proteinová 72%</t>
  </si>
  <si>
    <t>Lískooříškové srdíčko červené</t>
  </si>
  <si>
    <t>Kakaové máslo natural:</t>
  </si>
  <si>
    <t>Kakaové boby pražené a nepražené:</t>
  </si>
  <si>
    <t>Kakaové nibsy (pražené drcené kakaové boby bez slupky):</t>
  </si>
  <si>
    <t>Kakaový nápoj:</t>
  </si>
  <si>
    <t>Kokosový cukr:</t>
  </si>
  <si>
    <t>500g ruby</t>
  </si>
  <si>
    <t>Horká čokoláda:</t>
  </si>
  <si>
    <t>Kakao:</t>
  </si>
  <si>
    <t>poznámka tmavá/mléčná/bílá</t>
  </si>
  <si>
    <t>Čokoládové pecky tmavé/mléčné/bílé/ruby:</t>
  </si>
  <si>
    <t>Čokoládový zajíček 14g mléčný</t>
  </si>
  <si>
    <t>Čokoládové uhlí 75g</t>
  </si>
  <si>
    <t>Čokoládové uhlí 150g</t>
  </si>
  <si>
    <t>Čokoládové nářadí v měřítku 1:1</t>
  </si>
  <si>
    <t>Vánoční sortiment</t>
  </si>
  <si>
    <t xml:space="preserve">Zmrzlinový sortimment </t>
  </si>
  <si>
    <t>Nářadí</t>
  </si>
  <si>
    <t>Novinka</t>
  </si>
  <si>
    <t>Dražované:</t>
  </si>
  <si>
    <t>Lískové ořechy v tmavé čokoládě 150g</t>
  </si>
  <si>
    <t>Lískové ořechy v tmavé čokoládě 1000g</t>
  </si>
  <si>
    <t>Dárková krabička - 42 ks pralinek</t>
  </si>
  <si>
    <t>Čokoládové uhlí (černé) 1000g</t>
  </si>
  <si>
    <t>Jankovy maliny v bílé čokoládě 125g</t>
  </si>
  <si>
    <t>Jankovy maliny v bílé čokoládě 1000g</t>
  </si>
  <si>
    <t>Karamel</t>
  </si>
  <si>
    <t>Kávové zrno v tmavé čokoládě 150g (JANEK + COFFEESPOT)</t>
  </si>
  <si>
    <t>Velikonoční sortiment</t>
  </si>
  <si>
    <t>Velká sada čokoládového nářadí 72%</t>
  </si>
  <si>
    <t>Sada čokoládového nářadí "pilník, posuvné měřítko" 72%</t>
  </si>
  <si>
    <t>Sada čokoládového nářadí "klíče" 72%</t>
  </si>
  <si>
    <t>Kávové zrno v tmavé čokoládě 1000g (JANEK + COFFEESPOT)</t>
  </si>
  <si>
    <t>Mandle v mléčné čokoládě a skořici 150g</t>
  </si>
  <si>
    <t>Mandle v mléčné čokoládě a skořici 1000g</t>
  </si>
  <si>
    <t>Velikonoční vajíčka 150g</t>
  </si>
  <si>
    <t>Velikonoční vajíčka 1000g</t>
  </si>
  <si>
    <t>Dárkový pytlík plný obalovaných plodů v čokoládě 150g</t>
  </si>
  <si>
    <t>Dárkový pytlík plný obalovaných plodů v čokoládě 100g</t>
  </si>
  <si>
    <t>Box plný lásky. To pravé pro ženy!</t>
  </si>
  <si>
    <t>Velikonoční figurka v dárkovém boxu + vajíčka + lízátko vajíčko</t>
  </si>
  <si>
    <t>Velikonoční zvýhodněný box plný čokolády (14 různých výrobků)</t>
  </si>
  <si>
    <t>Figurky:</t>
  </si>
  <si>
    <t>Čokoládový zajíček - figurka (menší/12cm)</t>
  </si>
  <si>
    <t>Čokoládový zajíc - figurka (střední/18cm)</t>
  </si>
  <si>
    <t>Čokoládový zajíc - figurka (velký/22cm)</t>
  </si>
  <si>
    <t>RUBY</t>
  </si>
  <si>
    <t>Banán</t>
  </si>
  <si>
    <t>Velikonoční čokoládové lízátko vajíčko</t>
  </si>
  <si>
    <t>Mléčné čokoládové lízátko - zajíček</t>
  </si>
  <si>
    <t xml:space="preserve">Novinka </t>
  </si>
  <si>
    <t>Velké velikonoční dvoubarevné vajíčko</t>
  </si>
  <si>
    <t>Velké velikonoční vajíčko s kousky bílé čokolády obalené v malině</t>
  </si>
  <si>
    <r>
      <rPr>
        <b/>
        <sz val="11"/>
        <color theme="1"/>
        <rFont val="Calibri"/>
        <family val="2"/>
        <charset val="238"/>
        <scheme val="minor"/>
      </rPr>
      <t>Velikonoční</t>
    </r>
    <r>
      <rPr>
        <sz val="11"/>
        <color theme="1"/>
        <rFont val="Calibri"/>
        <family val="2"/>
        <charset val="238"/>
        <scheme val="minor"/>
      </rPr>
      <t xml:space="preserve"> čokoláda s postavičkami - tmavá/mléčná/bílá</t>
    </r>
  </si>
  <si>
    <t>Ruby čokoláda passion s pomerančem, jahodou a květem růže</t>
  </si>
  <si>
    <t>Barevné čokoládové lízátko - zajíc</t>
  </si>
  <si>
    <t>Chilli</t>
  </si>
  <si>
    <t>7,5g</t>
  </si>
  <si>
    <t xml:space="preserve">Dárková krabička 72ks arašídový nugát	</t>
  </si>
  <si>
    <t>Arašídobý nugát v bloku 3,25kg</t>
  </si>
  <si>
    <t>Májová krabička s pralinkami 20ks</t>
  </si>
  <si>
    <t>Zmrzlina:</t>
  </si>
  <si>
    <t>Typy mrazáků:</t>
  </si>
  <si>
    <t>Základní parametry:</t>
  </si>
  <si>
    <t>Hmotnost:</t>
  </si>
  <si>
    <t>53 kg</t>
  </si>
  <si>
    <t>Šířka:</t>
  </si>
  <si>
    <t>595 mm</t>
  </si>
  <si>
    <t>Výška:</t>
  </si>
  <si>
    <t>855 mm</t>
  </si>
  <si>
    <t>Hloubka:</t>
  </si>
  <si>
    <t>538 mm</t>
  </si>
  <si>
    <t>Další parametry:</t>
  </si>
  <si>
    <t>Typ Chlazení:</t>
  </si>
  <si>
    <t>Statické (bez ventilatoru)</t>
  </si>
  <si>
    <t>Osvětlení:</t>
  </si>
  <si>
    <t>Zářivka</t>
  </si>
  <si>
    <t>Zámek:</t>
  </si>
  <si>
    <t>ne</t>
  </si>
  <si>
    <t>Vnitřní Objem:</t>
  </si>
  <si>
    <t>92 l</t>
  </si>
  <si>
    <t>Spotřeba za 24h:</t>
  </si>
  <si>
    <t>2,95 kWh</t>
  </si>
  <si>
    <t>Světelná nástavba:</t>
  </si>
  <si>
    <t>ano</t>
  </si>
  <si>
    <t>Počet Polic:</t>
  </si>
  <si>
    <t>Teplota:</t>
  </si>
  <si>
    <t>-9 / -24 °C</t>
  </si>
  <si>
    <t>Elektrické zapojení:</t>
  </si>
  <si>
    <t>230V/50Hz</t>
  </si>
  <si>
    <t>Hlučnost:</t>
  </si>
  <si>
    <t>50 dB</t>
  </si>
  <si>
    <t>Scan SD 92</t>
  </si>
  <si>
    <t>Energetická třída</t>
  </si>
  <si>
    <t>E</t>
  </si>
  <si>
    <t>Spotřeba el. energie</t>
  </si>
  <si>
    <t>182 kWh/rok</t>
  </si>
  <si>
    <t>Užitný objem</t>
  </si>
  <si>
    <t>142 l</t>
  </si>
  <si>
    <t>Hlučnost</t>
  </si>
  <si>
    <t>40 dB</t>
  </si>
  <si>
    <t>Výška</t>
  </si>
  <si>
    <t>29 cm</t>
  </si>
  <si>
    <t>Šířka</t>
  </si>
  <si>
    <t>70,5 cm</t>
  </si>
  <si>
    <t>Hloubka</t>
  </si>
  <si>
    <t>55 cm</t>
  </si>
  <si>
    <t>Třída mrazení</t>
  </si>
  <si>
    <t>****</t>
  </si>
  <si>
    <t>Doba skladování při výpadku</t>
  </si>
  <si>
    <t>31 h</t>
  </si>
  <si>
    <t>Hyundai FSB050WW8E</t>
  </si>
  <si>
    <t>Goddess FTE0100WW8</t>
  </si>
  <si>
    <t>148 kWh/rok</t>
  </si>
  <si>
    <t>33 l</t>
  </si>
  <si>
    <t>41 dB</t>
  </si>
  <si>
    <t>51 cm</t>
  </si>
  <si>
    <t>44 cm</t>
  </si>
  <si>
    <t>49 cm</t>
  </si>
  <si>
    <t>14 h</t>
  </si>
  <si>
    <t>JANKOVA čokoládová zmrzlina 180 ml  tmavá</t>
  </si>
  <si>
    <t>JANKOVA čokoládová zmrzlina 180 ml  mléčná</t>
  </si>
  <si>
    <t>JANKOVA čokoládová zmrzlina 350 ml  tmavá</t>
  </si>
  <si>
    <t>JANKOVA čokoládová zmrzlina 350 ml  mléčná</t>
  </si>
  <si>
    <t>ks</t>
  </si>
  <si>
    <t>Zapůjčení/prodej</t>
  </si>
  <si>
    <t>Mrazák pulktový velký: 25Kč za den</t>
  </si>
  <si>
    <t>Mrazák malý: 10 Kč za den</t>
  </si>
  <si>
    <t>Mrazák velký: 25 Kč za den</t>
  </si>
  <si>
    <t>Cena: 3 499 Kč s DPH</t>
  </si>
  <si>
    <t>cena: 5 490 Kč s DPH</t>
  </si>
  <si>
    <t>Cena: 12 440 Kč s DPH</t>
  </si>
  <si>
    <t>S mandlemi 105g - tmavá/mléčná/bílá</t>
  </si>
  <si>
    <t>Jankova pečeť 95g - tmavá/mléčná/bílá</t>
  </si>
  <si>
    <t>Bean to bar - Hello summer 40% bílá čokoláda s Physalis</t>
  </si>
  <si>
    <t>Dřevěná dárková krabička s pralinkami a lanýži 40 ks</t>
  </si>
  <si>
    <t>Čokoládový santa - 28cm</t>
  </si>
  <si>
    <t>Čokoládový mikuláš - 25cm</t>
  </si>
  <si>
    <t>Čokoládový mikuláš - 17cm</t>
  </si>
  <si>
    <t>Vánoce</t>
  </si>
  <si>
    <t>Vánoční bonbon s figurkami 95g</t>
  </si>
  <si>
    <t>Vegan čokoláda mléčná 45g</t>
  </si>
  <si>
    <t>Vegan čokoláda bílá 45g</t>
  </si>
  <si>
    <t>Dárková krabička 36ks arašídový nugát</t>
  </si>
  <si>
    <t>Plechová krabička 60ks arašídový nugát</t>
  </si>
  <si>
    <t>Luxusní krabička s pralinkami 80ks</t>
  </si>
  <si>
    <t>/</t>
  </si>
  <si>
    <t>Dominikánská republika 45g - 70% tmavá - Žufánek</t>
  </si>
  <si>
    <t>Madagaskar 45g - 50% mléčná - levandulová</t>
  </si>
  <si>
    <t>Dětský čokoládový adventní kalendář - malý Santa</t>
  </si>
  <si>
    <t xml:space="preserve">Dětský čokoládový adventní kalendář - velký - lyžař </t>
  </si>
  <si>
    <t>Velký dětský čokoládový adventní kalendář - tradiční</t>
  </si>
  <si>
    <t>Dětský tradiční čokoládový adventní kalendář - malý táta,kluk tmavý/mléčný</t>
  </si>
  <si>
    <t>Vánoční bonboniéra</t>
  </si>
  <si>
    <t xml:space="preserve">Vánoční kolekce na stromeček + háčky	</t>
  </si>
  <si>
    <t>JANKOVO modré srdíčko plněné lískovkou - crunchy - 90g</t>
  </si>
  <si>
    <t>JANKOVO červené srdíčko plněné lískovkou - crunchy - 90g</t>
  </si>
  <si>
    <t>JANKOVO vesmírné srdíčko plněné arašídovým nugátem - crunchy - 90g</t>
  </si>
  <si>
    <t>JANKOVO velké srdce plné chutí - 280g</t>
  </si>
  <si>
    <t>JANKOVO srdíčko tří barev - tmavá, mléčná, bílá - 85g</t>
  </si>
  <si>
    <t>JANKOVO modré srdíčko plněné lískovkou v krabičce</t>
  </si>
  <si>
    <t xml:space="preserve">Valentýnská srdce: </t>
  </si>
  <si>
    <t>Arašídový krém s bílou čokoládou a jahodou - 250g</t>
  </si>
  <si>
    <t>JANKOVO červené srdíčko plněné lískovkou v krabičce</t>
  </si>
  <si>
    <t>JANKOVO vesmírné srdíčko plněné lískovkou v krabičce</t>
  </si>
  <si>
    <t>Proteinová čokoláda tmavá (30% přidaného proteinu)</t>
  </si>
  <si>
    <t>Preclíky v tmavé čokoládě  - 100g</t>
  </si>
  <si>
    <t>JANKOVO růžové srdce z lásky - 110g</t>
  </si>
  <si>
    <t>JANKOVO ruby srdce z lásky - 110g</t>
  </si>
  <si>
    <t>JANKOVO tmavé srdce z lásky - duté - 110g</t>
  </si>
  <si>
    <t>Dárková krabice pro ženy</t>
  </si>
  <si>
    <t xml:space="preserve">JANKŮV marcipán </t>
  </si>
  <si>
    <t>JANKŮV marcipán - krabička 4ks</t>
  </si>
  <si>
    <t>Čokoládová ovečka - 35g</t>
  </si>
  <si>
    <t>Čokoládové kuřátko - 65g</t>
  </si>
  <si>
    <t>Popcorn v mléčné čokoládě 50g</t>
  </si>
  <si>
    <t>Velikonoční balíček - malý</t>
  </si>
  <si>
    <t>Velikonoční balíček - velký</t>
  </si>
  <si>
    <t>Vegan - bílá</t>
  </si>
  <si>
    <t>Vegan - mléčná</t>
  </si>
  <si>
    <t>JANKOVY obalené švestky v mléčné čokoládě</t>
  </si>
  <si>
    <t>Mandle nugát - tmavý</t>
  </si>
  <si>
    <t>Lísk. ořech nugát - mléčný</t>
  </si>
  <si>
    <t>Pistacie nugát - bílý</t>
  </si>
  <si>
    <t>Arašídový nugát - tříbarevný</t>
  </si>
  <si>
    <t>Kuřátko - vanilka</t>
  </si>
  <si>
    <t>Velikonoční krabička s pralinkami 4ks Kuřátka</t>
  </si>
  <si>
    <t>JANKOVA krabička pro zamilované - 4ks</t>
  </si>
  <si>
    <t>JANKŮV tmavý jarní mix - lískové ořechy a preclíky v čokoládě</t>
  </si>
  <si>
    <t>JANKŮV růžový jarní mix - maliny a preclíky v čokoládě</t>
  </si>
  <si>
    <t>MDŽ, Valentýn,1.květen, den matek</t>
  </si>
  <si>
    <t>Den matek a 1. květen</t>
  </si>
  <si>
    <t>minimální odběr 3.500,- Kč bez DPH pro VO ceny</t>
  </si>
  <si>
    <t>minimální odběr 5.500,- Kč bez DPH pro dopravu zdarma</t>
  </si>
  <si>
    <t>firemní závoz do 5.500,- Kč bez DPH zpoplatněn 89,- Kč  s DPH</t>
  </si>
  <si>
    <t>zaslání prostřednictvím PPL do 5.500,- Kč bez DPH zpoplatněn 99,- Kč s DPH</t>
  </si>
  <si>
    <t>Bylinková hořká čokoláda - levandule, hluchavka, sedmikráska</t>
  </si>
  <si>
    <t>Arašído - čokoládový krém - 500g</t>
  </si>
  <si>
    <t>Boxy a taštičky:</t>
  </si>
  <si>
    <t>Dárek za vysvědčení - lízátka</t>
  </si>
  <si>
    <t>Dárková taška pro učitele/lky "Za to, co pro nás děláte. Děkuji." 2022</t>
  </si>
  <si>
    <t>Dárková taška na den dětí + pexeso</t>
  </si>
  <si>
    <t>Malá dárková taška na den dětí + pexeso</t>
  </si>
  <si>
    <t>Dárková krabička 36ks - 4 druhy nugátu</t>
  </si>
  <si>
    <t>Dárková taška pro učitele/lky "Za to, co pro nás děláte. Děkuji."</t>
  </si>
  <si>
    <t>Angreštová zmrzlina SORBET - 350ml</t>
  </si>
  <si>
    <t>Jahodová RAW zmrzlina SORBET- 350ml</t>
  </si>
  <si>
    <t>Malinová RAW zmrzlina SORBET - 350ml</t>
  </si>
  <si>
    <t>Pistáciová zmrzlina - 350ml</t>
  </si>
  <si>
    <t>Vanilková zmrzlina - Madagaskar - 350ml</t>
  </si>
  <si>
    <t>Zmrzlina Cookies - 350ml</t>
  </si>
  <si>
    <t>Zmrzlina čokotvaroh - 350ml</t>
  </si>
  <si>
    <t>Zmrzlina Frozen yogurt - 350ml</t>
  </si>
  <si>
    <t>Zmrzlina Mango SORBET - 350ml</t>
  </si>
  <si>
    <t>Zmrzlina slaný karamel - 350ml</t>
  </si>
  <si>
    <t>Zmrzlina RAW černý rybíz SORBET - 2400ml</t>
  </si>
  <si>
    <t>Zmrzlina Mango SORBET - 2400ml</t>
  </si>
  <si>
    <t>Malinová RAW zmrzlina SORBET- 2400ml</t>
  </si>
  <si>
    <t>Jahodová RAW zmrzlina SORBET - 2400ml</t>
  </si>
  <si>
    <t>Velká vanička čokoládová mléčná 5,6l</t>
  </si>
  <si>
    <t>minimální odběr 2.500,- Kč bez DPH pro VO ceny</t>
  </si>
  <si>
    <t>minimální odběr 4.000,- Kč bez DPH pro dopravu zdarma</t>
  </si>
  <si>
    <t>firemní závoz do 4.000,- Kč bez DPH zpoplatněn 49,- Kč  s DPH</t>
  </si>
  <si>
    <t>zaslání prostřednictvím PPL do 4.000,- Kč bez DPH zpoplatněn 99,- Kč s DPH</t>
  </si>
  <si>
    <t xml:space="preserve">Brazílie diamond Santos scr. 17/18 </t>
  </si>
  <si>
    <t xml:space="preserve">500g </t>
  </si>
  <si>
    <t xml:space="preserve">1000g </t>
  </si>
  <si>
    <t>Ta naša nekyselá - espresso směs</t>
  </si>
  <si>
    <t>No limit</t>
  </si>
  <si>
    <t>Hello summer</t>
  </si>
  <si>
    <t xml:space="preserve">Krabička s pralinkami 10 ks - "Děkuji, paní učitelko" / "Děkuji pane učiteli" </t>
  </si>
  <si>
    <t>Letošní hit</t>
  </si>
  <si>
    <t>JANKOVY arašídové dukáty v krabičce 60g</t>
  </si>
  <si>
    <t>JANKOVY arašídové dukáty - 400g</t>
  </si>
  <si>
    <t>Jankovy dukáty 1000g</t>
  </si>
  <si>
    <t>Krabička s pralinkami 4ks - bean to bar</t>
  </si>
  <si>
    <t>Čokoláda 100g - Halloween - lebka</t>
  </si>
  <si>
    <t>Čokoláda 100g - Halloween - náhrobek</t>
  </si>
  <si>
    <t>Čokoládové lízátko halloween - náhrobek</t>
  </si>
  <si>
    <t>Čokoládové lízátko halloween - lebka</t>
  </si>
  <si>
    <t>Krabička s pralinkami 4ks - dýně</t>
  </si>
  <si>
    <t>Popcorn v bílé čokoládě s jahodou</t>
  </si>
  <si>
    <t>Čokoládové uhlí s dýní - 75g</t>
  </si>
  <si>
    <t>Halloweenský balíček - velký</t>
  </si>
  <si>
    <t>Halloweenský balíček - malý</t>
  </si>
  <si>
    <t>Dýně</t>
  </si>
  <si>
    <r>
      <t>Čokoláda s potiskem 85g - (vždy sezonní -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Valentýn, Velikonoce,</t>
    </r>
    <r>
      <rPr>
        <b/>
        <sz val="11"/>
        <color theme="1"/>
        <rFont val="Calibri"/>
        <family val="2"/>
        <charset val="238"/>
        <scheme val="minor"/>
      </rPr>
      <t xml:space="preserve"> Vánoce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</si>
  <si>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Dárková krabička - 10 ks pralinek </t>
    </r>
    <r>
      <rPr>
        <b/>
        <sz val="11"/>
        <color theme="1"/>
        <rFont val="Calibri"/>
        <family val="2"/>
        <charset val="238"/>
        <scheme val="minor"/>
      </rPr>
      <t>(Vánoce)</t>
    </r>
  </si>
  <si>
    <t>800,-</t>
  </si>
  <si>
    <r>
      <t xml:space="preserve">Adventní kalendář </t>
    </r>
    <r>
      <rPr>
        <b/>
        <sz val="11"/>
        <color theme="1"/>
        <rFont val="Calibri"/>
        <family val="2"/>
        <charset val="238"/>
        <scheme val="minor"/>
      </rPr>
      <t>dospělí</t>
    </r>
    <r>
      <rPr>
        <sz val="11"/>
        <color theme="1"/>
        <rFont val="Calibri"/>
        <family val="2"/>
        <charset val="238"/>
        <scheme val="minor"/>
      </rPr>
      <t xml:space="preserve">  Coffeespot + Žufánek</t>
    </r>
  </si>
  <si>
    <t>Dárková krabička - 20 ks pralinek (Vánoce)</t>
  </si>
  <si>
    <t>Dárková krabička - 42 ks pralinek (Vánoce)</t>
  </si>
  <si>
    <t>Brazílie pink star scr. 19</t>
  </si>
  <si>
    <t>Guatemala huehuetenango</t>
  </si>
  <si>
    <t>TOP SPOT ESPRESSO směs huehuetenango</t>
  </si>
  <si>
    <t>STRONG ESPRESSO SMĚS</t>
  </si>
  <si>
    <t>Novinka 2023</t>
  </si>
  <si>
    <t>Velké mléčné čokoládové srdíčko s malinou, pistáciemi a bílou čokoládou 9x9 cm</t>
  </si>
  <si>
    <t>Bílé čokoládové srdíčko ovocné - malina a jahoda</t>
  </si>
  <si>
    <t>JANKOVO zlaté srdíčko plněné jahodou a slaným karamelem - 90g</t>
  </si>
  <si>
    <t>Valentýnská krabice</t>
  </si>
  <si>
    <t>Dárková magnetická krabice z lásky</t>
  </si>
  <si>
    <t>Slaný karamel - 250g</t>
  </si>
  <si>
    <t>Slaný karamel a citron - 250g</t>
  </si>
  <si>
    <t>JANKOVO velké bílé srdce v krabičce - 650g</t>
  </si>
  <si>
    <t>Dvě velká srdíčka v dárkové krabičce</t>
  </si>
  <si>
    <t>Bonboniéra - červené srdce 52ks</t>
  </si>
  <si>
    <t>Bonboniéra - Mix pralinek 54ks</t>
  </si>
  <si>
    <t>Mandle obalené v ovocné čokoládě 125 g</t>
  </si>
  <si>
    <t>Červená krabička - 9ks pralinek</t>
  </si>
  <si>
    <t>Pistáciový krém - 250g</t>
  </si>
  <si>
    <t>Krabička - 9 pralinek - Jahodový arašíd s bílou čokoládou</t>
  </si>
  <si>
    <r>
      <t>Srdíčko s potiskem 14g - (vždy sezonní - Valentýn,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Velikonoce, Vánoce)</t>
    </r>
  </si>
  <si>
    <t>Velikonoce</t>
  </si>
  <si>
    <t>Dárková krabička s pralinkami 24ks</t>
  </si>
  <si>
    <t>MDŽ dárková krabička s pralinkami</t>
  </si>
  <si>
    <t>Zelená velikonoční čokoláda s vajíčky 125g</t>
  </si>
  <si>
    <t>Zelená velikonoční čokoláda s malinami 105g</t>
  </si>
  <si>
    <t>Kornout plný vajíček - crunchy</t>
  </si>
  <si>
    <t>Kurz Euro</t>
  </si>
  <si>
    <t>1. máj</t>
  </si>
  <si>
    <t>Čokoládové lízátko ptáček mix</t>
  </si>
  <si>
    <t>Čokoláda bylinková - měsíček, bez černý, chrpa, růže</t>
  </si>
  <si>
    <t>Čokoládové kostičky - 10ks 80g</t>
  </si>
  <si>
    <t>minimální odběr 5.000,- Kč bez DPH pro dopravu zdarma</t>
  </si>
  <si>
    <t>firemní závoz do 5.000,- Kč bez DPH zpoplatněn 89,- Kč  s DPH</t>
  </si>
  <si>
    <t>zaslání prostřednictvím PPL do 5.000,- Kč bez DPH zpoplatněn 99,- Kč s DPH</t>
  </si>
  <si>
    <t>Balíček pro maminku</t>
  </si>
  <si>
    <t>JANKOVA jarní krabička - 4ks</t>
  </si>
  <si>
    <t>Pralinka maková</t>
  </si>
  <si>
    <t>JANKOVA čokoládová kostička</t>
  </si>
  <si>
    <t>8g</t>
  </si>
  <si>
    <t>Krabička s pralinkami a lanýži 20ks - pistáciová</t>
  </si>
  <si>
    <t>LOW carb čokoláda 85g</t>
  </si>
  <si>
    <t>Nugát Lotus</t>
  </si>
  <si>
    <t>Dárková taška pro učitele/ky „Děkuji za krásný školní rok" 2023</t>
  </si>
  <si>
    <t>Dárková taška pro tatínka „Nejlepšímu tatínkovi“ 2023</t>
  </si>
  <si>
    <t>Bílá ovocná - borůvková čokoláda</t>
  </si>
  <si>
    <t>Bílá ovocná - ananasová čokoláda</t>
  </si>
  <si>
    <t>Bílá ovocná - jahodovo malinová</t>
  </si>
  <si>
    <t>Bílá ovocná - kiwi čokoláda</t>
  </si>
  <si>
    <t>Adventní kalendář - Antarktidou s čokoládou a mluveným slovem</t>
  </si>
  <si>
    <t>Čokoládová tabulka se sobíkem</t>
  </si>
  <si>
    <t>Čokoládové lízátko Santa/Anděl/Sněhulák 23g</t>
  </si>
  <si>
    <t>Vánoční směs 2023 - limitovaná edice 250g</t>
  </si>
  <si>
    <t>Tři velké slané preclíky v čokoládě</t>
  </si>
  <si>
    <t>Dárkové krabice JANEK - čokoládový</t>
  </si>
  <si>
    <t>Dárkové krabice JANEK - Na zahřátí</t>
  </si>
  <si>
    <t>Dárkové krabice JANEK - na uklidnění</t>
  </si>
  <si>
    <t>Dárkové krabice JANEK - Moravský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</si>
</sst>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,##0\ &quot;Kč&quot;"/>
    <numFmt numFmtId="166" formatCode="_-* #,##0.00\ [$€-1]_-;\-* #,##0.00\ [$€-1]_-;_-* &quot;-&quot;??\ [$€-1]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28"/>
      <color rgb="FF6E5043"/>
      <name val="Arial"/>
      <family val="2"/>
      <charset val="238"/>
    </font>
    <font>
      <b/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3D4951"/>
      <name val="Arial"/>
      <family val="2"/>
      <charset val="238"/>
    </font>
    <font>
      <b/>
      <sz val="11"/>
      <color rgb="FF3D495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F99D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735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8DAE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164" fontId="0" fillId="0" borderId="5" xfId="0" applyNumberFormat="1" applyBorder="1"/>
    <xf numFmtId="0" fontId="0" fillId="0" borderId="4" xfId="0" applyBorder="1"/>
    <xf numFmtId="0" fontId="0" fillId="0" borderId="6" xfId="0" applyBorder="1"/>
    <xf numFmtId="164" fontId="0" fillId="0" borderId="6" xfId="0" applyNumberFormat="1" applyBorder="1"/>
    <xf numFmtId="0" fontId="0" fillId="0" borderId="7" xfId="0" applyBorder="1"/>
    <xf numFmtId="164" fontId="0" fillId="0" borderId="7" xfId="0" applyNumberFormat="1" applyBorder="1"/>
    <xf numFmtId="0" fontId="0" fillId="0" borderId="1" xfId="0" applyBorder="1"/>
    <xf numFmtId="164" fontId="0" fillId="0" borderId="0" xfId="0" applyNumberFormat="1"/>
    <xf numFmtId="0" fontId="1" fillId="0" borderId="5" xfId="0" applyFont="1" applyBorder="1"/>
    <xf numFmtId="0" fontId="0" fillId="0" borderId="5" xfId="0" applyBorder="1" applyAlignment="1">
      <alignment horizontal="center"/>
    </xf>
    <xf numFmtId="164" fontId="4" fillId="0" borderId="0" xfId="0" applyNumberFormat="1" applyFont="1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0" fillId="2" borderId="5" xfId="0" applyNumberForma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5" fillId="0" borderId="0" xfId="0" applyFont="1"/>
    <xf numFmtId="164" fontId="0" fillId="0" borderId="0" xfId="0" applyNumberFormat="1" applyAlignment="1">
      <alignment horizontal="left"/>
    </xf>
    <xf numFmtId="0" fontId="7" fillId="0" borderId="0" xfId="0" applyFont="1"/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64" fontId="0" fillId="0" borderId="10" xfId="0" applyNumberFormat="1" applyBorder="1"/>
    <xf numFmtId="0" fontId="1" fillId="3" borderId="5" xfId="0" applyFont="1" applyFill="1" applyBorder="1"/>
    <xf numFmtId="0" fontId="1" fillId="4" borderId="5" xfId="0" applyFont="1" applyFill="1" applyBorder="1"/>
    <xf numFmtId="0" fontId="1" fillId="5" borderId="5" xfId="0" applyFont="1" applyFill="1" applyBorder="1"/>
    <xf numFmtId="0" fontId="1" fillId="6" borderId="5" xfId="0" applyFont="1" applyFill="1" applyBorder="1"/>
    <xf numFmtId="0" fontId="0" fillId="6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6" borderId="5" xfId="0" applyFill="1" applyBorder="1" applyAlignment="1">
      <alignment horizontal="center"/>
    </xf>
    <xf numFmtId="164" fontId="0" fillId="0" borderId="4" xfId="0" applyNumberFormat="1" applyBorder="1"/>
    <xf numFmtId="0" fontId="0" fillId="0" borderId="4" xfId="0" applyBorder="1" applyAlignment="1">
      <alignment horizontal="center"/>
    </xf>
    <xf numFmtId="0" fontId="0" fillId="6" borderId="4" xfId="0" applyFill="1" applyBorder="1"/>
    <xf numFmtId="16" fontId="0" fillId="2" borderId="10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7" borderId="5" xfId="0" applyFill="1" applyBorder="1"/>
    <xf numFmtId="0" fontId="1" fillId="7" borderId="5" xfId="0" applyFont="1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0" applyFont="1"/>
    <xf numFmtId="0" fontId="9" fillId="8" borderId="12" xfId="0" applyFont="1" applyFill="1" applyBorder="1" applyAlignment="1">
      <alignment horizontal="left" vertical="center" wrapText="1"/>
    </xf>
    <xf numFmtId="0" fontId="9" fillId="8" borderId="12" xfId="0" applyFont="1" applyFill="1" applyBorder="1" applyAlignment="1">
      <alignment vertical="center" wrapText="1"/>
    </xf>
    <xf numFmtId="0" fontId="9" fillId="8" borderId="13" xfId="0" applyFont="1" applyFill="1" applyBorder="1" applyAlignment="1">
      <alignment horizontal="left" vertical="center" wrapText="1"/>
    </xf>
    <xf numFmtId="0" fontId="9" fillId="8" borderId="13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9" borderId="14" xfId="1" applyFill="1" applyBorder="1" applyAlignment="1">
      <alignment horizontal="left" vertical="center" wrapText="1" indent="1"/>
    </xf>
    <xf numFmtId="0" fontId="11" fillId="9" borderId="14" xfId="0" applyFont="1" applyFill="1" applyBorder="1" applyAlignment="1">
      <alignment horizontal="left" vertical="center" wrapText="1" indent="1"/>
    </xf>
    <xf numFmtId="0" fontId="12" fillId="9" borderId="14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5" xfId="0" applyFill="1" applyBorder="1"/>
    <xf numFmtId="0" fontId="0" fillId="10" borderId="3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11" borderId="5" xfId="0" applyFont="1" applyFill="1" applyBorder="1"/>
    <xf numFmtId="0" fontId="0" fillId="11" borderId="5" xfId="0" applyFill="1" applyBorder="1"/>
    <xf numFmtId="0" fontId="0" fillId="12" borderId="5" xfId="0" applyFill="1" applyBorder="1" applyAlignment="1">
      <alignment horizontal="center"/>
    </xf>
    <xf numFmtId="0" fontId="1" fillId="13" borderId="0" xfId="0" applyFont="1" applyFill="1" applyAlignment="1">
      <alignment horizontal="left"/>
    </xf>
    <xf numFmtId="0" fontId="0" fillId="6" borderId="0" xfId="0" applyFill="1"/>
    <xf numFmtId="0" fontId="0" fillId="14" borderId="5" xfId="0" applyFill="1" applyBorder="1"/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7" fillId="0" borderId="0" xfId="0" applyFont="1"/>
    <xf numFmtId="0" fontId="0" fillId="0" borderId="10" xfId="0" applyBorder="1"/>
    <xf numFmtId="0" fontId="17" fillId="0" borderId="5" xfId="0" applyFont="1" applyBorder="1"/>
    <xf numFmtId="0" fontId="0" fillId="0" borderId="8" xfId="0" applyBorder="1"/>
    <xf numFmtId="164" fontId="0" fillId="0" borderId="9" xfId="0" applyNumberFormat="1" applyBorder="1"/>
    <xf numFmtId="0" fontId="8" fillId="15" borderId="5" xfId="0" applyFont="1" applyFill="1" applyBorder="1"/>
    <xf numFmtId="0" fontId="0" fillId="15" borderId="5" xfId="0" applyFill="1" applyBorder="1"/>
    <xf numFmtId="164" fontId="0" fillId="16" borderId="0" xfId="0" applyNumberFormat="1" applyFill="1" applyAlignment="1">
      <alignment horizontal="center"/>
    </xf>
    <xf numFmtId="164" fontId="0" fillId="16" borderId="5" xfId="0" applyNumberFormat="1" applyFill="1" applyBorder="1" applyAlignment="1">
      <alignment horizontal="center"/>
    </xf>
    <xf numFmtId="165" fontId="0" fillId="16" borderId="0" xfId="0" applyNumberFormat="1" applyFill="1" applyAlignment="1">
      <alignment horizontal="center"/>
    </xf>
    <xf numFmtId="0" fontId="0" fillId="10" borderId="5" xfId="0" applyFill="1" applyBorder="1" applyAlignment="1">
      <alignment horizontal="center"/>
    </xf>
    <xf numFmtId="0" fontId="8" fillId="6" borderId="5" xfId="0" applyFont="1" applyFill="1" applyBorder="1"/>
    <xf numFmtId="0" fontId="3" fillId="6" borderId="0" xfId="0" applyFont="1" applyFill="1" applyAlignment="1">
      <alignment vertical="top" wrapText="1" indent="1"/>
    </xf>
    <xf numFmtId="0" fontId="0" fillId="15" borderId="0" xfId="0" applyFill="1"/>
    <xf numFmtId="0" fontId="0" fillId="17" borderId="5" xfId="0" applyFill="1" applyBorder="1" applyAlignment="1">
      <alignment horizontal="center"/>
    </xf>
    <xf numFmtId="16" fontId="0" fillId="17" borderId="5" xfId="0" applyNumberFormat="1" applyFill="1" applyBorder="1" applyAlignment="1">
      <alignment horizontal="center"/>
    </xf>
    <xf numFmtId="0" fontId="0" fillId="18" borderId="0" xfId="0" applyFill="1"/>
    <xf numFmtId="164" fontId="0" fillId="6" borderId="0" xfId="0" applyNumberFormat="1" applyFill="1" applyAlignment="1">
      <alignment horizontal="center"/>
    </xf>
    <xf numFmtId="0" fontId="0" fillId="18" borderId="0" xfId="0" applyFill="1" applyAlignment="1">
      <alignment horizontal="center"/>
    </xf>
    <xf numFmtId="0" fontId="0" fillId="3" borderId="0" xfId="0" applyFill="1"/>
    <xf numFmtId="166" fontId="0" fillId="0" borderId="0" xfId="0" applyNumberFormat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0" fillId="16" borderId="9" xfId="0" applyNumberForma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16" borderId="8" xfId="0" applyNumberFormat="1" applyFill="1" applyBorder="1" applyAlignment="1">
      <alignment horizontal="center"/>
    </xf>
    <xf numFmtId="0" fontId="0" fillId="6" borderId="5" xfId="0" applyFill="1" applyBorder="1" applyAlignment="1">
      <alignment vertical="center"/>
    </xf>
    <xf numFmtId="0" fontId="0" fillId="11" borderId="0" xfId="0" applyFill="1"/>
    <xf numFmtId="16" fontId="0" fillId="6" borderId="10" xfId="0" applyNumberFormat="1" applyFill="1" applyBorder="1" applyAlignment="1">
      <alignment horizontal="center"/>
    </xf>
    <xf numFmtId="16" fontId="0" fillId="6" borderId="1" xfId="0" applyNumberFormat="1" applyFill="1" applyBorder="1" applyAlignment="1">
      <alignment horizontal="center"/>
    </xf>
    <xf numFmtId="16" fontId="0" fillId="6" borderId="2" xfId="0" applyNumberFormat="1" applyFill="1" applyBorder="1" applyAlignment="1">
      <alignment horizontal="center"/>
    </xf>
    <xf numFmtId="16" fontId="0" fillId="6" borderId="3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1" fillId="4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1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5" xfId="0" applyFont="1" applyBorder="1" applyAlignment="1">
      <alignment horizontal="center"/>
    </xf>
    <xf numFmtId="0" fontId="15" fillId="6" borderId="5" xfId="0" applyFont="1" applyFill="1" applyBorder="1"/>
    <xf numFmtId="0" fontId="16" fillId="6" borderId="0" xfId="0" applyFont="1" applyFill="1" applyAlignment="1">
      <alignment vertical="center"/>
    </xf>
    <xf numFmtId="0" fontId="16" fillId="6" borderId="0" xfId="0" applyFont="1" applyFill="1"/>
    <xf numFmtId="0" fontId="16" fillId="6" borderId="5" xfId="0" applyFont="1" applyFill="1" applyBorder="1"/>
    <xf numFmtId="0" fontId="15" fillId="6" borderId="4" xfId="0" applyFont="1" applyFill="1" applyBorder="1"/>
    <xf numFmtId="0" fontId="18" fillId="6" borderId="5" xfId="0" applyFont="1" applyFill="1" applyBorder="1"/>
    <xf numFmtId="0" fontId="0" fillId="19" borderId="0" xfId="0" applyFill="1"/>
    <xf numFmtId="0" fontId="0" fillId="19" borderId="5" xfId="0" applyFill="1" applyBorder="1"/>
    <xf numFmtId="16" fontId="0" fillId="6" borderId="5" xfId="0" applyNumberFormat="1" applyFill="1" applyBorder="1" applyAlignment="1">
      <alignment horizontal="center"/>
    </xf>
    <xf numFmtId="164" fontId="0" fillId="16" borderId="4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16" borderId="10" xfId="0" applyNumberFormat="1" applyFill="1" applyBorder="1" applyAlignment="1">
      <alignment horizontal="center"/>
    </xf>
    <xf numFmtId="0" fontId="8" fillId="19" borderId="5" xfId="0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F99DF"/>
      <color rgb="FFCC0000"/>
      <color rgb="FFF735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179916</xdr:colOff>
      <xdr:row>72</xdr:row>
      <xdr:rowOff>158750</xdr:rowOff>
    </xdr:from>
    <xdr:to>
      <xdr:col>12</xdr:col>
      <xdr:colOff>546719</xdr:colOff>
      <xdr:row>83</xdr:row>
      <xdr:rowOff>42334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9DF38EBB-DA63-477A-917A-956EF7EA3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4416" y="13366750"/>
          <a:ext cx="2843303" cy="2836334"/>
        </a:xfrm>
        <a:prstGeom prst="rect">
          <a:avLst/>
        </a:prstGeom>
      </xdr:spPr>
    </xdr:pic>
    <xdr:clientData/>
  </xdr:twoCellAnchor>
  <xdr:twoCellAnchor editAs="oneCell">
    <xdr:from>
      <xdr:col>4</xdr:col>
      <xdr:colOff>529167</xdr:colOff>
      <xdr:row>74</xdr:row>
      <xdr:rowOff>31750</xdr:rowOff>
    </xdr:from>
    <xdr:to>
      <xdr:col>7</xdr:col>
      <xdr:colOff>814916</xdr:colOff>
      <xdr:row>82</xdr:row>
      <xdr:rowOff>380999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17AA5ADE-795D-46F5-A161-7CAA80FE0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0" y="13620750"/>
          <a:ext cx="2338916" cy="2338916"/>
        </a:xfrm>
        <a:prstGeom prst="rect">
          <a:avLst/>
        </a:prstGeom>
      </xdr:spPr>
    </xdr:pic>
    <xdr:clientData/>
  </xdr:twoCellAnchor>
  <xdr:twoCellAnchor editAs="oneCell">
    <xdr:from>
      <xdr:col>8</xdr:col>
      <xdr:colOff>619663</xdr:colOff>
      <xdr:row>58</xdr:row>
      <xdr:rowOff>10582</xdr:rowOff>
    </xdr:from>
    <xdr:to>
      <xdr:col>12</xdr:col>
      <xdr:colOff>225423</xdr:colOff>
      <xdr:row>73</xdr:row>
      <xdr:rowOff>158749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622D2653-2E27-494E-A294-017A8FE5F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4163" y="9884832"/>
          <a:ext cx="2082260" cy="3672417"/>
        </a:xfrm>
        <a:prstGeom prst="rect">
          <a:avLst/>
        </a:prstGeom>
      </xdr:spPr>
    </xdr:pic>
    <xdr:clientData/>
  </xdr:twoCellAnchor>
  <xdr:twoCellAnchor editAs="oneCell">
    <xdr:from>
      <xdr:col>4</xdr:col>
      <xdr:colOff>296335</xdr:colOff>
      <xdr:row>58</xdr:row>
      <xdr:rowOff>74084</xdr:rowOff>
    </xdr:from>
    <xdr:to>
      <xdr:col>8</xdr:col>
      <xdr:colOff>624417</xdr:colOff>
      <xdr:row>72</xdr:row>
      <xdr:rowOff>42333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80424AAB-BFF9-4278-9EBC-3F12E415C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6918" y="9948334"/>
          <a:ext cx="3301999" cy="3301999"/>
        </a:xfrm>
        <a:prstGeom prst="rect">
          <a:avLst/>
        </a:prstGeom>
      </xdr:spPr>
    </xdr:pic>
    <xdr:clientData/>
  </xdr:twoCellAnchor>
  <xdr:twoCellAnchor editAs="oneCell">
    <xdr:from>
      <xdr:col>4</xdr:col>
      <xdr:colOff>296333</xdr:colOff>
      <xdr:row>40</xdr:row>
      <xdr:rowOff>21166</xdr:rowOff>
    </xdr:from>
    <xdr:to>
      <xdr:col>10</xdr:col>
      <xdr:colOff>243416</xdr:colOff>
      <xdr:row>58</xdr:row>
      <xdr:rowOff>1057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C5D0D49E-4209-40F4-81CC-A9A91A260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6916" y="5704416"/>
          <a:ext cx="4169833" cy="4169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mall.cz/slovnik-pojmu/detail?term=T%C5%99%C3%ADda%20mrazen%C3%AD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www.mall.cz/slovnik-pojmu/detail?term=Hlu%C4%8Dnost" TargetMode="External"/><Relationship Id="rId1" Type="http://schemas.openxmlformats.org/officeDocument/2006/relationships/hyperlink" Target="https://www.mall.cz/slovnik-pojmu/detail?term=Energetick%C3%A1%20t%C5%99%C3%ADda" TargetMode="External"/><Relationship Id="rId6" Type="http://schemas.openxmlformats.org/officeDocument/2006/relationships/hyperlink" Target="https://www.mall.cz/slovnik-pojmu/detail?term=T%C5%99%C3%ADda%20mrazen%C3%AD" TargetMode="External"/><Relationship Id="rId5" Type="http://schemas.openxmlformats.org/officeDocument/2006/relationships/hyperlink" Target="https://www.mall.cz/slovnik-pojmu/detail?term=Hlu%C4%8Dnost" TargetMode="External"/><Relationship Id="rId4" Type="http://schemas.openxmlformats.org/officeDocument/2006/relationships/hyperlink" Target="https://www.mall.cz/slovnik-pojmu/detail?term=Energetick%C3%A1%20t%C5%99%C3%AD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2"/>
  <sheetViews>
    <sheetView tabSelected="1" topLeftCell="A97" zoomScaleNormal="100" workbookViewId="0">
      <selection activeCell="A104" sqref="A104"/>
    </sheetView>
  </sheetViews>
  <sheetFormatPr defaultRowHeight="15" x14ac:dyDescent="0.25"/>
  <cols>
    <col min="1" max="1" width="70" customWidth="1"/>
    <col min="2" max="2" width="18.28515625" customWidth="1"/>
    <col min="3" max="3" width="13.85546875" customWidth="1"/>
    <col min="4" max="4" width="14" customWidth="1"/>
    <col min="5" max="6" width="11" style="3" customWidth="1"/>
    <col min="7" max="7" width="10.85546875" style="3" customWidth="1"/>
    <col min="8" max="8" width="13.5703125" customWidth="1"/>
    <col min="9" max="9" width="9.5703125" customWidth="1"/>
    <col min="10" max="10" width="15.85546875" customWidth="1"/>
    <col min="11" max="11" width="26.5703125" customWidth="1"/>
  </cols>
  <sheetData>
    <row r="1" spans="1:11" ht="15.75" x14ac:dyDescent="0.25">
      <c r="A1" s="127" t="s">
        <v>125</v>
      </c>
      <c r="B1" s="127"/>
      <c r="C1" s="127"/>
      <c r="D1" s="127"/>
      <c r="E1" s="127"/>
      <c r="F1" s="127"/>
      <c r="G1" s="127"/>
      <c r="H1" s="127"/>
    </row>
    <row r="2" spans="1:11" x14ac:dyDescent="0.25">
      <c r="A2" s="72" t="s">
        <v>129</v>
      </c>
      <c r="B2" s="2"/>
      <c r="C2" s="2"/>
      <c r="D2" s="2"/>
      <c r="E2" s="2"/>
      <c r="F2" s="2"/>
      <c r="G2" s="2"/>
      <c r="H2" s="2"/>
    </row>
    <row r="3" spans="1:11" x14ac:dyDescent="0.25">
      <c r="A3" s="1" t="s">
        <v>366</v>
      </c>
      <c r="B3" s="1"/>
      <c r="C3" s="1"/>
      <c r="D3" s="1"/>
      <c r="E3" s="2"/>
      <c r="F3" s="2"/>
      <c r="G3" s="2"/>
      <c r="H3" s="2"/>
    </row>
    <row r="4" spans="1:11" x14ac:dyDescent="0.25">
      <c r="A4" s="1" t="s">
        <v>458</v>
      </c>
      <c r="B4" s="1"/>
      <c r="C4" s="1"/>
      <c r="D4" s="1"/>
      <c r="E4" s="2"/>
      <c r="F4" s="2"/>
      <c r="G4" s="2"/>
      <c r="H4" s="2"/>
    </row>
    <row r="5" spans="1:11" x14ac:dyDescent="0.25">
      <c r="A5" s="1" t="s">
        <v>459</v>
      </c>
      <c r="B5" s="1"/>
      <c r="C5" s="1"/>
      <c r="D5" s="1"/>
      <c r="E5" s="2"/>
      <c r="F5" s="2"/>
      <c r="G5" s="2"/>
      <c r="H5" s="2"/>
    </row>
    <row r="6" spans="1:11" x14ac:dyDescent="0.25">
      <c r="A6" s="1" t="s">
        <v>460</v>
      </c>
      <c r="B6" s="1"/>
      <c r="C6" s="1"/>
      <c r="D6" s="1"/>
      <c r="E6" s="2"/>
      <c r="F6" s="2"/>
      <c r="G6" s="2"/>
      <c r="H6" s="2"/>
    </row>
    <row r="7" spans="1:11" x14ac:dyDescent="0.25">
      <c r="J7" t="s">
        <v>453</v>
      </c>
      <c r="K7" s="97">
        <v>23.8</v>
      </c>
    </row>
    <row r="8" spans="1:11" x14ac:dyDescent="0.25">
      <c r="A8" t="s">
        <v>163</v>
      </c>
    </row>
    <row r="9" spans="1:11" x14ac:dyDescent="0.25">
      <c r="A9" t="s">
        <v>90</v>
      </c>
    </row>
    <row r="11" spans="1:11" ht="27.6" customHeight="1" thickBot="1" x14ac:dyDescent="0.3">
      <c r="A11" s="131" t="s">
        <v>0</v>
      </c>
      <c r="B11" s="131"/>
      <c r="C11" s="131"/>
      <c r="D11" s="131"/>
    </row>
    <row r="12" spans="1:11" ht="15.75" thickBot="1" x14ac:dyDescent="0.3">
      <c r="E12" s="128" t="s">
        <v>106</v>
      </c>
      <c r="F12" s="129"/>
      <c r="G12" s="129"/>
      <c r="H12" s="130"/>
      <c r="J12" s="99" t="s">
        <v>2</v>
      </c>
      <c r="K12" s="100" t="s">
        <v>4</v>
      </c>
    </row>
    <row r="13" spans="1:11" x14ac:dyDescent="0.25">
      <c r="A13" s="20" t="s">
        <v>1</v>
      </c>
      <c r="B13" s="10" t="s">
        <v>2</v>
      </c>
      <c r="C13" s="10" t="s">
        <v>3</v>
      </c>
      <c r="D13" s="10" t="s">
        <v>4</v>
      </c>
      <c r="E13" s="10" t="s">
        <v>107</v>
      </c>
      <c r="F13" s="9" t="s">
        <v>108</v>
      </c>
      <c r="G13" s="9" t="s">
        <v>109</v>
      </c>
      <c r="H13" s="10" t="s">
        <v>110</v>
      </c>
      <c r="J13" s="98"/>
      <c r="K13" s="98"/>
    </row>
    <row r="14" spans="1:11" x14ac:dyDescent="0.25">
      <c r="A14" s="11" t="s">
        <v>65</v>
      </c>
      <c r="B14" s="86">
        <v>50</v>
      </c>
      <c r="C14" s="4">
        <f t="shared" ref="C14:C51" si="0">B14*1.15</f>
        <v>57.499999999999993</v>
      </c>
      <c r="D14" s="86">
        <v>89</v>
      </c>
      <c r="E14" s="21"/>
      <c r="F14" s="21"/>
      <c r="G14" s="21"/>
      <c r="H14" s="12">
        <f t="shared" ref="H14:H49" si="1">(E14+F14+G14)*B14</f>
        <v>0</v>
      </c>
      <c r="J14" s="98">
        <f>B14/$K$7</f>
        <v>2.1008403361344539</v>
      </c>
      <c r="K14" s="98">
        <f>D14/$K$7</f>
        <v>3.7394957983193278</v>
      </c>
    </row>
    <row r="15" spans="1:11" x14ac:dyDescent="0.25">
      <c r="A15" s="40" t="s">
        <v>472</v>
      </c>
      <c r="B15" s="86">
        <v>71</v>
      </c>
      <c r="C15" s="4">
        <f t="shared" si="0"/>
        <v>81.649999999999991</v>
      </c>
      <c r="D15" s="86">
        <v>89</v>
      </c>
      <c r="E15" s="71"/>
      <c r="F15" s="71"/>
      <c r="G15" s="21"/>
      <c r="H15" s="12">
        <f t="shared" si="1"/>
        <v>0</v>
      </c>
      <c r="J15" s="98">
        <f t="shared" ref="J15:J17" si="2">B15/$K$7</f>
        <v>2.9831932773109244</v>
      </c>
      <c r="K15" s="98">
        <f t="shared" ref="K15:K17" si="3">D15/$K$7</f>
        <v>3.7394957983193278</v>
      </c>
    </row>
    <row r="16" spans="1:11" x14ac:dyDescent="0.25">
      <c r="A16" s="40" t="s">
        <v>471</v>
      </c>
      <c r="B16" s="86">
        <v>71</v>
      </c>
      <c r="C16" s="4">
        <f t="shared" si="0"/>
        <v>81.649999999999991</v>
      </c>
      <c r="D16" s="86">
        <v>89</v>
      </c>
      <c r="E16" s="71"/>
      <c r="F16" s="71"/>
      <c r="G16" s="21"/>
      <c r="H16" s="12">
        <f t="shared" si="1"/>
        <v>0</v>
      </c>
      <c r="J16" s="98">
        <f t="shared" si="2"/>
        <v>2.9831932773109244</v>
      </c>
      <c r="K16" s="98">
        <f t="shared" si="3"/>
        <v>3.7394957983193278</v>
      </c>
    </row>
    <row r="17" spans="1:11" x14ac:dyDescent="0.25">
      <c r="A17" s="40" t="s">
        <v>474</v>
      </c>
      <c r="B17" s="86">
        <v>71</v>
      </c>
      <c r="C17" s="4">
        <f t="shared" si="0"/>
        <v>81.649999999999991</v>
      </c>
      <c r="D17" s="86">
        <v>89</v>
      </c>
      <c r="E17" s="71"/>
      <c r="F17" s="71"/>
      <c r="G17" s="21"/>
      <c r="H17" s="12">
        <f t="shared" si="1"/>
        <v>0</v>
      </c>
      <c r="J17" s="98">
        <f t="shared" si="2"/>
        <v>2.9831932773109244</v>
      </c>
      <c r="K17" s="98">
        <f t="shared" si="3"/>
        <v>3.7394957983193278</v>
      </c>
    </row>
    <row r="18" spans="1:11" x14ac:dyDescent="0.25">
      <c r="A18" s="40" t="s">
        <v>473</v>
      </c>
      <c r="B18" s="86">
        <v>71</v>
      </c>
      <c r="C18" s="4">
        <f t="shared" si="0"/>
        <v>81.649999999999991</v>
      </c>
      <c r="D18" s="86">
        <v>119</v>
      </c>
      <c r="E18" s="71"/>
      <c r="F18" s="71"/>
      <c r="G18" s="21"/>
      <c r="H18" s="12">
        <f t="shared" si="1"/>
        <v>0</v>
      </c>
      <c r="J18" s="98">
        <f t="shared" ref="J18:J85" si="4">B18/$K$7</f>
        <v>2.9831932773109244</v>
      </c>
      <c r="K18" s="98">
        <f t="shared" ref="K18:K85" si="5">D18/$K$7</f>
        <v>5</v>
      </c>
    </row>
    <row r="19" spans="1:11" x14ac:dyDescent="0.25">
      <c r="A19" s="11" t="s">
        <v>170</v>
      </c>
      <c r="B19" s="86">
        <v>60</v>
      </c>
      <c r="C19" s="4">
        <f t="shared" si="0"/>
        <v>69</v>
      </c>
      <c r="D19" s="86">
        <v>109</v>
      </c>
      <c r="E19" s="23"/>
      <c r="F19" s="21"/>
      <c r="G19" s="23"/>
      <c r="H19" s="12">
        <f t="shared" si="1"/>
        <v>0</v>
      </c>
      <c r="J19" s="98">
        <f t="shared" si="4"/>
        <v>2.5210084033613445</v>
      </c>
      <c r="K19" s="98">
        <f t="shared" si="5"/>
        <v>4.579831932773109</v>
      </c>
    </row>
    <row r="20" spans="1:11" x14ac:dyDescent="0.25">
      <c r="A20" s="11" t="s">
        <v>12</v>
      </c>
      <c r="B20" s="86">
        <v>63</v>
      </c>
      <c r="C20" s="4">
        <f t="shared" si="0"/>
        <v>72.449999999999989</v>
      </c>
      <c r="D20" s="86">
        <v>109</v>
      </c>
      <c r="E20" s="21"/>
      <c r="F20" s="21"/>
      <c r="G20" s="21"/>
      <c r="H20" s="12">
        <f t="shared" si="1"/>
        <v>0</v>
      </c>
      <c r="J20" s="98">
        <f t="shared" si="4"/>
        <v>2.6470588235294117</v>
      </c>
      <c r="K20" s="98">
        <f t="shared" si="5"/>
        <v>4.579831932773109</v>
      </c>
    </row>
    <row r="21" spans="1:11" x14ac:dyDescent="0.25">
      <c r="A21" s="11" t="s">
        <v>82</v>
      </c>
      <c r="B21" s="86">
        <v>71</v>
      </c>
      <c r="C21" s="4">
        <f t="shared" si="0"/>
        <v>81.649999999999991</v>
      </c>
      <c r="D21" s="86">
        <v>119</v>
      </c>
      <c r="E21" s="21"/>
      <c r="F21" s="21"/>
      <c r="G21" s="21"/>
      <c r="H21" s="12">
        <f t="shared" si="1"/>
        <v>0</v>
      </c>
      <c r="J21" s="98">
        <f t="shared" si="4"/>
        <v>2.9831932773109244</v>
      </c>
      <c r="K21" s="98">
        <f t="shared" si="5"/>
        <v>5</v>
      </c>
    </row>
    <row r="22" spans="1:11" x14ac:dyDescent="0.25">
      <c r="A22" s="11" t="s">
        <v>25</v>
      </c>
      <c r="B22" s="86">
        <v>55</v>
      </c>
      <c r="C22" s="4">
        <f t="shared" si="0"/>
        <v>63.249999999999993</v>
      </c>
      <c r="D22" s="86">
        <v>99</v>
      </c>
      <c r="E22" s="21"/>
      <c r="F22" s="21"/>
      <c r="G22" s="21"/>
      <c r="H22" s="12">
        <f t="shared" si="1"/>
        <v>0</v>
      </c>
      <c r="J22" s="98">
        <f t="shared" si="4"/>
        <v>2.3109243697478989</v>
      </c>
      <c r="K22" s="98">
        <f t="shared" si="5"/>
        <v>4.1596638655462179</v>
      </c>
    </row>
    <row r="23" spans="1:11" x14ac:dyDescent="0.25">
      <c r="A23" s="40" t="s">
        <v>26</v>
      </c>
      <c r="B23" s="86">
        <v>60</v>
      </c>
      <c r="C23" s="4">
        <f t="shared" si="0"/>
        <v>69</v>
      </c>
      <c r="D23" s="86">
        <v>99</v>
      </c>
      <c r="E23" s="21"/>
      <c r="F23" s="21"/>
      <c r="G23" s="21"/>
      <c r="H23" s="12">
        <f t="shared" si="1"/>
        <v>0</v>
      </c>
      <c r="J23" s="98">
        <f t="shared" si="4"/>
        <v>2.5210084033613445</v>
      </c>
      <c r="K23" s="98">
        <f t="shared" si="5"/>
        <v>4.1596638655462179</v>
      </c>
    </row>
    <row r="24" spans="1:11" x14ac:dyDescent="0.25">
      <c r="A24" s="11" t="s">
        <v>307</v>
      </c>
      <c r="B24" s="86">
        <v>68</v>
      </c>
      <c r="C24" s="4">
        <f t="shared" si="0"/>
        <v>78.199999999999989</v>
      </c>
      <c r="D24" s="86">
        <v>119</v>
      </c>
      <c r="E24" s="21"/>
      <c r="F24" s="21"/>
      <c r="G24" s="21"/>
      <c r="H24" s="12">
        <f t="shared" si="1"/>
        <v>0</v>
      </c>
      <c r="J24" s="98">
        <f t="shared" si="4"/>
        <v>2.8571428571428572</v>
      </c>
      <c r="K24" s="98">
        <f t="shared" si="5"/>
        <v>5</v>
      </c>
    </row>
    <row r="25" spans="1:11" x14ac:dyDescent="0.25">
      <c r="A25" s="11" t="s">
        <v>13</v>
      </c>
      <c r="B25" s="86">
        <v>55</v>
      </c>
      <c r="C25" s="4">
        <f t="shared" si="0"/>
        <v>63.249999999999993</v>
      </c>
      <c r="D25" s="86">
        <v>99</v>
      </c>
      <c r="E25" s="21"/>
      <c r="F25" s="21"/>
      <c r="G25" s="21"/>
      <c r="H25" s="12">
        <f t="shared" si="1"/>
        <v>0</v>
      </c>
      <c r="J25" s="98">
        <f t="shared" si="4"/>
        <v>2.3109243697478989</v>
      </c>
      <c r="K25" s="98">
        <f t="shared" si="5"/>
        <v>4.1596638655462179</v>
      </c>
    </row>
    <row r="26" spans="1:11" x14ac:dyDescent="0.25">
      <c r="A26" s="11" t="s">
        <v>14</v>
      </c>
      <c r="B26" s="86">
        <v>55</v>
      </c>
      <c r="C26" s="4">
        <f t="shared" si="0"/>
        <v>63.249999999999993</v>
      </c>
      <c r="D26" s="86">
        <v>99</v>
      </c>
      <c r="E26" s="21"/>
      <c r="F26" s="21"/>
      <c r="G26" s="21"/>
      <c r="H26" s="12">
        <f t="shared" si="1"/>
        <v>0</v>
      </c>
      <c r="J26" s="98">
        <f t="shared" si="4"/>
        <v>2.3109243697478989</v>
      </c>
      <c r="K26" s="98">
        <f t="shared" si="5"/>
        <v>4.1596638655462179</v>
      </c>
    </row>
    <row r="27" spans="1:11" x14ac:dyDescent="0.25">
      <c r="A27" s="11" t="s">
        <v>15</v>
      </c>
      <c r="B27" s="86">
        <v>55</v>
      </c>
      <c r="C27" s="4">
        <f t="shared" si="0"/>
        <v>63.249999999999993</v>
      </c>
      <c r="D27" s="86">
        <v>99</v>
      </c>
      <c r="E27" s="21"/>
      <c r="F27" s="21"/>
      <c r="G27" s="21"/>
      <c r="H27" s="12">
        <f t="shared" si="1"/>
        <v>0</v>
      </c>
      <c r="J27" s="98">
        <f t="shared" si="4"/>
        <v>2.3109243697478989</v>
      </c>
      <c r="K27" s="98">
        <f t="shared" si="5"/>
        <v>4.1596638655462179</v>
      </c>
    </row>
    <row r="28" spans="1:11" x14ac:dyDescent="0.25">
      <c r="A28" s="11" t="s">
        <v>16</v>
      </c>
      <c r="B28" s="86">
        <v>62</v>
      </c>
      <c r="C28" s="4">
        <f t="shared" si="0"/>
        <v>71.3</v>
      </c>
      <c r="D28" s="86">
        <v>104</v>
      </c>
      <c r="E28" s="21"/>
      <c r="F28" s="21"/>
      <c r="G28" s="21"/>
      <c r="H28" s="12">
        <f t="shared" si="1"/>
        <v>0</v>
      </c>
      <c r="J28" s="98">
        <f t="shared" si="4"/>
        <v>2.6050420168067228</v>
      </c>
      <c r="K28" s="98">
        <f t="shared" si="5"/>
        <v>4.3697478991596634</v>
      </c>
    </row>
    <row r="29" spans="1:11" x14ac:dyDescent="0.25">
      <c r="A29" s="11" t="s">
        <v>155</v>
      </c>
      <c r="B29" s="86">
        <v>60</v>
      </c>
      <c r="C29" s="4">
        <f t="shared" si="0"/>
        <v>69</v>
      </c>
      <c r="D29" s="86">
        <v>99</v>
      </c>
      <c r="E29" s="21"/>
      <c r="F29" s="21"/>
      <c r="G29" s="21"/>
      <c r="H29" s="12">
        <f t="shared" si="1"/>
        <v>0</v>
      </c>
      <c r="J29" s="98">
        <f t="shared" si="4"/>
        <v>2.5210084033613445</v>
      </c>
      <c r="K29" s="98">
        <f t="shared" si="5"/>
        <v>4.1596638655462179</v>
      </c>
    </row>
    <row r="30" spans="1:11" x14ac:dyDescent="0.25">
      <c r="A30" s="11" t="s">
        <v>306</v>
      </c>
      <c r="B30" s="86">
        <v>71</v>
      </c>
      <c r="C30" s="4">
        <f t="shared" si="0"/>
        <v>81.649999999999991</v>
      </c>
      <c r="D30" s="86">
        <v>119</v>
      </c>
      <c r="E30" s="21"/>
      <c r="F30" s="21"/>
      <c r="G30" s="21"/>
      <c r="H30" s="12">
        <f t="shared" si="1"/>
        <v>0</v>
      </c>
      <c r="J30" s="98">
        <f t="shared" si="4"/>
        <v>2.9831932773109244</v>
      </c>
      <c r="K30" s="98">
        <f t="shared" si="5"/>
        <v>5</v>
      </c>
    </row>
    <row r="31" spans="1:11" x14ac:dyDescent="0.25">
      <c r="A31" s="11" t="s">
        <v>83</v>
      </c>
      <c r="B31" s="86">
        <v>71</v>
      </c>
      <c r="C31" s="4">
        <f t="shared" si="0"/>
        <v>81.649999999999991</v>
      </c>
      <c r="D31" s="86">
        <v>119</v>
      </c>
      <c r="E31" s="21"/>
      <c r="F31" s="21"/>
      <c r="G31" s="21"/>
      <c r="H31" s="12">
        <f t="shared" si="1"/>
        <v>0</v>
      </c>
      <c r="I31" s="30"/>
      <c r="J31" s="98">
        <f t="shared" si="4"/>
        <v>2.9831932773109244</v>
      </c>
      <c r="K31" s="98">
        <f t="shared" si="5"/>
        <v>5</v>
      </c>
    </row>
    <row r="32" spans="1:11" x14ac:dyDescent="0.25">
      <c r="A32" s="89" t="s">
        <v>467</v>
      </c>
      <c r="B32" s="86">
        <v>71</v>
      </c>
      <c r="C32" s="4">
        <f t="shared" si="0"/>
        <v>81.649999999999991</v>
      </c>
      <c r="D32" s="86">
        <v>119</v>
      </c>
      <c r="E32" s="21"/>
      <c r="F32" s="21"/>
      <c r="G32" s="21"/>
      <c r="H32" s="12">
        <f t="shared" si="1"/>
        <v>0</v>
      </c>
      <c r="I32" s="30"/>
      <c r="J32" s="98">
        <f t="shared" si="4"/>
        <v>2.9831932773109244</v>
      </c>
      <c r="K32" s="98">
        <f t="shared" si="5"/>
        <v>5</v>
      </c>
    </row>
    <row r="33" spans="1:11" x14ac:dyDescent="0.25">
      <c r="A33" s="40" t="s">
        <v>456</v>
      </c>
      <c r="B33" s="86">
        <v>75</v>
      </c>
      <c r="C33" s="4">
        <f t="shared" si="0"/>
        <v>86.25</v>
      </c>
      <c r="D33" s="86">
        <v>119</v>
      </c>
      <c r="E33" s="21"/>
      <c r="F33" s="21"/>
      <c r="G33" s="21"/>
      <c r="H33" s="12">
        <f t="shared" si="1"/>
        <v>0</v>
      </c>
      <c r="I33" s="30"/>
      <c r="J33" s="98">
        <f t="shared" si="4"/>
        <v>3.1512605042016806</v>
      </c>
      <c r="K33" s="98">
        <f t="shared" si="5"/>
        <v>5</v>
      </c>
    </row>
    <row r="34" spans="1:11" x14ac:dyDescent="0.25">
      <c r="A34" s="40" t="s">
        <v>166</v>
      </c>
      <c r="B34" s="86">
        <v>75</v>
      </c>
      <c r="C34" s="4">
        <f t="shared" si="0"/>
        <v>86.25</v>
      </c>
      <c r="D34" s="86">
        <v>129</v>
      </c>
      <c r="E34" s="23"/>
      <c r="F34" s="21"/>
      <c r="G34" s="23"/>
      <c r="H34" s="12">
        <f t="shared" si="1"/>
        <v>0</v>
      </c>
      <c r="I34" s="30"/>
      <c r="J34" s="98">
        <f t="shared" si="4"/>
        <v>3.1512605042016806</v>
      </c>
      <c r="K34" s="98">
        <f t="shared" si="5"/>
        <v>5.4201680672268902</v>
      </c>
    </row>
    <row r="35" spans="1:11" x14ac:dyDescent="0.25">
      <c r="A35" s="40" t="s">
        <v>17</v>
      </c>
      <c r="B35" s="86">
        <v>64</v>
      </c>
      <c r="C35" s="4">
        <f t="shared" si="0"/>
        <v>73.599999999999994</v>
      </c>
      <c r="D35" s="86">
        <v>106</v>
      </c>
      <c r="E35" s="21"/>
      <c r="F35" s="21"/>
      <c r="G35" s="21"/>
      <c r="H35" s="12">
        <f t="shared" si="1"/>
        <v>0</v>
      </c>
      <c r="J35" s="98">
        <f t="shared" si="4"/>
        <v>2.6890756302521006</v>
      </c>
      <c r="K35" s="98">
        <f t="shared" si="5"/>
        <v>4.4537815126050422</v>
      </c>
    </row>
    <row r="36" spans="1:11" x14ac:dyDescent="0.25">
      <c r="A36" s="40" t="s">
        <v>130</v>
      </c>
      <c r="B36" s="86">
        <v>64</v>
      </c>
      <c r="C36" s="4">
        <f t="shared" si="0"/>
        <v>73.599999999999994</v>
      </c>
      <c r="D36" s="86">
        <v>106</v>
      </c>
      <c r="E36" s="21"/>
      <c r="F36" s="21"/>
      <c r="G36" s="21"/>
      <c r="H36" s="12">
        <f t="shared" si="1"/>
        <v>0</v>
      </c>
      <c r="J36" s="98">
        <f t="shared" si="4"/>
        <v>2.6890756302521006</v>
      </c>
      <c r="K36" s="98">
        <f t="shared" si="5"/>
        <v>4.4537815126050422</v>
      </c>
    </row>
    <row r="37" spans="1:11" x14ac:dyDescent="0.25">
      <c r="A37" s="73" t="s">
        <v>431</v>
      </c>
      <c r="B37" s="86">
        <v>74</v>
      </c>
      <c r="C37" s="4">
        <f t="shared" si="0"/>
        <v>85.1</v>
      </c>
      <c r="D37" s="86">
        <v>119</v>
      </c>
      <c r="E37" s="88"/>
      <c r="F37" s="21"/>
      <c r="G37" s="88"/>
      <c r="H37" s="12">
        <f t="shared" si="1"/>
        <v>0</v>
      </c>
      <c r="J37" s="98">
        <f t="shared" si="4"/>
        <v>3.1092436974789917</v>
      </c>
      <c r="K37" s="98">
        <f t="shared" si="5"/>
        <v>5</v>
      </c>
    </row>
    <row r="38" spans="1:11" x14ac:dyDescent="0.25">
      <c r="A38" s="40" t="s">
        <v>140</v>
      </c>
      <c r="B38" s="86">
        <v>66</v>
      </c>
      <c r="C38" s="4">
        <f t="shared" si="0"/>
        <v>75.899999999999991</v>
      </c>
      <c r="D38" s="86">
        <v>109</v>
      </c>
      <c r="E38" s="21"/>
      <c r="F38" s="21"/>
      <c r="G38" s="21"/>
      <c r="H38" s="12">
        <f t="shared" si="1"/>
        <v>0</v>
      </c>
      <c r="J38" s="98">
        <f t="shared" si="4"/>
        <v>2.7731092436974789</v>
      </c>
      <c r="K38" s="98">
        <f t="shared" si="5"/>
        <v>4.579831932773109</v>
      </c>
    </row>
    <row r="39" spans="1:11" x14ac:dyDescent="0.25">
      <c r="A39" s="40" t="s">
        <v>225</v>
      </c>
      <c r="B39" s="86">
        <v>84</v>
      </c>
      <c r="C39" s="4">
        <f t="shared" si="0"/>
        <v>96.6</v>
      </c>
      <c r="D39" s="86">
        <v>139</v>
      </c>
      <c r="E39" s="23"/>
      <c r="F39" s="21"/>
      <c r="G39" s="23"/>
      <c r="H39" s="12">
        <f t="shared" si="1"/>
        <v>0</v>
      </c>
      <c r="J39" s="98">
        <f t="shared" si="4"/>
        <v>3.5294117647058822</v>
      </c>
      <c r="K39" s="98">
        <f t="shared" si="5"/>
        <v>5.8403361344537812</v>
      </c>
    </row>
    <row r="40" spans="1:11" x14ac:dyDescent="0.25">
      <c r="A40" s="40" t="s">
        <v>226</v>
      </c>
      <c r="B40" s="86">
        <v>90</v>
      </c>
      <c r="C40" s="4">
        <f t="shared" si="0"/>
        <v>103.49999999999999</v>
      </c>
      <c r="D40" s="86">
        <v>154</v>
      </c>
      <c r="E40" s="23"/>
      <c r="F40" s="21"/>
      <c r="G40" s="23"/>
      <c r="H40" s="12">
        <f t="shared" si="1"/>
        <v>0</v>
      </c>
      <c r="J40" s="98">
        <f t="shared" si="4"/>
        <v>3.7815126050420167</v>
      </c>
      <c r="K40" s="98">
        <f t="shared" si="5"/>
        <v>6.4705882352941178</v>
      </c>
    </row>
    <row r="41" spans="1:11" x14ac:dyDescent="0.25">
      <c r="A41" s="40" t="s">
        <v>159</v>
      </c>
      <c r="B41" s="86">
        <v>74</v>
      </c>
      <c r="C41" s="4">
        <f t="shared" si="0"/>
        <v>85.1</v>
      </c>
      <c r="D41" s="86">
        <v>119</v>
      </c>
      <c r="E41" s="23"/>
      <c r="F41" s="21"/>
      <c r="G41" s="23"/>
      <c r="H41" s="12">
        <f t="shared" si="1"/>
        <v>0</v>
      </c>
      <c r="J41" s="98">
        <f t="shared" si="4"/>
        <v>3.1092436974789917</v>
      </c>
      <c r="K41" s="98">
        <f t="shared" si="5"/>
        <v>5</v>
      </c>
    </row>
    <row r="42" spans="1:11" x14ac:dyDescent="0.25">
      <c r="A42" s="40" t="s">
        <v>432</v>
      </c>
      <c r="B42" s="86">
        <v>22</v>
      </c>
      <c r="C42" s="4">
        <f t="shared" si="0"/>
        <v>25.299999999999997</v>
      </c>
      <c r="D42" s="86">
        <v>39</v>
      </c>
      <c r="E42" s="23"/>
      <c r="F42" s="88"/>
      <c r="G42" s="43"/>
      <c r="H42" s="12">
        <f t="shared" si="1"/>
        <v>0</v>
      </c>
      <c r="J42" s="98">
        <f t="shared" si="4"/>
        <v>0.9243697478991596</v>
      </c>
      <c r="K42" s="98">
        <f t="shared" si="5"/>
        <v>1.6386554621848739</v>
      </c>
    </row>
    <row r="43" spans="1:11" x14ac:dyDescent="0.25">
      <c r="A43" s="152" t="s">
        <v>476</v>
      </c>
      <c r="B43" s="86">
        <v>68</v>
      </c>
      <c r="C43" s="4">
        <f t="shared" si="0"/>
        <v>78.199999999999989</v>
      </c>
      <c r="D43" s="86">
        <v>119</v>
      </c>
      <c r="E43" s="43"/>
      <c r="F43" s="43"/>
      <c r="G43" s="43"/>
      <c r="H43" s="12">
        <f t="shared" si="1"/>
        <v>0</v>
      </c>
      <c r="J43" s="98">
        <f t="shared" si="4"/>
        <v>2.8571428571428572</v>
      </c>
      <c r="K43" s="98">
        <f t="shared" si="5"/>
        <v>5</v>
      </c>
    </row>
    <row r="44" spans="1:11" x14ac:dyDescent="0.25">
      <c r="A44" s="152" t="s">
        <v>420</v>
      </c>
      <c r="B44" s="86">
        <v>66</v>
      </c>
      <c r="C44" s="4">
        <f t="shared" si="0"/>
        <v>75.899999999999991</v>
      </c>
      <c r="D44" s="86">
        <v>109</v>
      </c>
      <c r="E44" s="21"/>
      <c r="F44" s="21"/>
      <c r="G44" s="21"/>
      <c r="H44" s="12">
        <f t="shared" si="1"/>
        <v>0</v>
      </c>
      <c r="J44" s="98">
        <f t="shared" si="4"/>
        <v>2.7731092436974789</v>
      </c>
      <c r="K44" s="98">
        <f t="shared" si="5"/>
        <v>4.579831932773109</v>
      </c>
    </row>
    <row r="45" spans="1:11" x14ac:dyDescent="0.25">
      <c r="A45" s="40" t="s">
        <v>450</v>
      </c>
      <c r="B45" s="86">
        <v>84</v>
      </c>
      <c r="C45" s="4">
        <f t="shared" si="0"/>
        <v>96.6</v>
      </c>
      <c r="D45" s="86">
        <v>139</v>
      </c>
      <c r="E45" s="23"/>
      <c r="F45" s="23"/>
      <c r="G45" s="21"/>
      <c r="H45" s="12">
        <f t="shared" si="1"/>
        <v>0</v>
      </c>
      <c r="J45" s="98">
        <f t="shared" si="4"/>
        <v>3.5294117647058822</v>
      </c>
      <c r="K45" s="98">
        <f t="shared" si="5"/>
        <v>5.8403361344537812</v>
      </c>
    </row>
    <row r="46" spans="1:11" x14ac:dyDescent="0.25">
      <c r="A46" s="40" t="s">
        <v>451</v>
      </c>
      <c r="B46" s="86">
        <v>72</v>
      </c>
      <c r="C46" s="4">
        <f t="shared" si="0"/>
        <v>82.8</v>
      </c>
      <c r="D46" s="86">
        <v>119</v>
      </c>
      <c r="E46" s="23"/>
      <c r="F46" s="23"/>
      <c r="G46" s="21"/>
      <c r="H46" s="12">
        <f t="shared" si="1"/>
        <v>0</v>
      </c>
      <c r="J46" s="98">
        <f t="shared" si="4"/>
        <v>3.0252100840336134</v>
      </c>
      <c r="K46" s="98">
        <f t="shared" si="5"/>
        <v>5</v>
      </c>
    </row>
    <row r="47" spans="1:11" x14ac:dyDescent="0.25">
      <c r="A47" s="40" t="s">
        <v>227</v>
      </c>
      <c r="B47" s="86">
        <v>66</v>
      </c>
      <c r="C47" s="4">
        <f t="shared" si="0"/>
        <v>75.899999999999991</v>
      </c>
      <c r="D47" s="86">
        <v>109</v>
      </c>
      <c r="E47" s="21"/>
      <c r="F47" s="21"/>
      <c r="G47" s="21"/>
      <c r="H47" s="12">
        <f t="shared" si="1"/>
        <v>0</v>
      </c>
      <c r="J47" s="98">
        <f t="shared" si="4"/>
        <v>2.7731092436974789</v>
      </c>
      <c r="K47" s="98">
        <f t="shared" si="5"/>
        <v>4.579831932773109</v>
      </c>
    </row>
    <row r="48" spans="1:11" x14ac:dyDescent="0.25">
      <c r="A48" s="40" t="s">
        <v>410</v>
      </c>
      <c r="B48" s="86">
        <v>69</v>
      </c>
      <c r="C48" s="4">
        <f t="shared" si="0"/>
        <v>79.349999999999994</v>
      </c>
      <c r="D48" s="86">
        <v>119</v>
      </c>
      <c r="E48" s="21"/>
      <c r="F48" s="21"/>
      <c r="G48" s="88"/>
      <c r="H48" s="12">
        <f t="shared" si="1"/>
        <v>0</v>
      </c>
      <c r="J48" s="98">
        <f t="shared" si="4"/>
        <v>2.8991596638655461</v>
      </c>
      <c r="K48" s="98">
        <f t="shared" si="5"/>
        <v>5</v>
      </c>
    </row>
    <row r="49" spans="1:11" x14ac:dyDescent="0.25">
      <c r="A49" s="40" t="s">
        <v>411</v>
      </c>
      <c r="B49" s="86">
        <v>69</v>
      </c>
      <c r="C49" s="4">
        <f t="shared" si="0"/>
        <v>79.349999999999994</v>
      </c>
      <c r="D49" s="86">
        <v>119</v>
      </c>
      <c r="E49" s="21"/>
      <c r="F49" s="21"/>
      <c r="G49" s="88"/>
      <c r="H49" s="12">
        <f t="shared" si="1"/>
        <v>0</v>
      </c>
      <c r="J49" s="98">
        <f t="shared" si="4"/>
        <v>2.8991596638655461</v>
      </c>
      <c r="K49" s="98">
        <f t="shared" si="5"/>
        <v>5</v>
      </c>
    </row>
    <row r="50" spans="1:11" x14ac:dyDescent="0.25">
      <c r="A50" s="40" t="s">
        <v>124</v>
      </c>
      <c r="B50" s="86">
        <v>71</v>
      </c>
      <c r="C50" s="4">
        <f t="shared" si="0"/>
        <v>81.649999999999991</v>
      </c>
      <c r="D50" s="86">
        <v>109</v>
      </c>
      <c r="E50" s="21"/>
      <c r="F50" s="23"/>
      <c r="G50" s="23"/>
      <c r="H50" s="12">
        <f>E50*B50</f>
        <v>0</v>
      </c>
      <c r="J50" s="98">
        <f t="shared" si="4"/>
        <v>2.9831932773109244</v>
      </c>
      <c r="K50" s="98">
        <f t="shared" si="5"/>
        <v>4.579831932773109</v>
      </c>
    </row>
    <row r="51" spans="1:11" x14ac:dyDescent="0.25">
      <c r="A51" s="40" t="s">
        <v>91</v>
      </c>
      <c r="B51" s="86">
        <v>850</v>
      </c>
      <c r="C51" s="4">
        <f t="shared" si="0"/>
        <v>977.49999999999989</v>
      </c>
      <c r="D51" s="86">
        <v>1399</v>
      </c>
      <c r="E51" s="21"/>
      <c r="F51" s="21"/>
      <c r="G51" s="21"/>
      <c r="H51" s="12">
        <f>(E51+F51+G51)*B51</f>
        <v>0</v>
      </c>
      <c r="J51" s="98">
        <f t="shared" si="4"/>
        <v>35.714285714285715</v>
      </c>
      <c r="K51" s="98">
        <f t="shared" si="5"/>
        <v>58.781512605042018</v>
      </c>
    </row>
    <row r="52" spans="1:11" x14ac:dyDescent="0.25">
      <c r="A52" s="46"/>
      <c r="B52" s="4"/>
      <c r="C52" s="4"/>
      <c r="D52" s="4"/>
      <c r="H52" s="19"/>
      <c r="J52" s="98"/>
      <c r="K52" s="98"/>
    </row>
    <row r="53" spans="1:11" x14ac:dyDescent="0.25">
      <c r="A53" s="39" t="s">
        <v>193</v>
      </c>
      <c r="B53" s="10" t="s">
        <v>2</v>
      </c>
      <c r="C53" s="10" t="s">
        <v>3</v>
      </c>
      <c r="D53" s="10" t="s">
        <v>4</v>
      </c>
      <c r="E53" s="113"/>
      <c r="F53" s="113"/>
      <c r="G53" s="113"/>
      <c r="H53" s="113"/>
      <c r="J53" s="98"/>
      <c r="K53" s="98"/>
    </row>
    <row r="54" spans="1:11" x14ac:dyDescent="0.25">
      <c r="A54" s="46" t="s">
        <v>340</v>
      </c>
      <c r="B54" s="154">
        <v>69</v>
      </c>
      <c r="C54" s="4">
        <f t="shared" ref="C54:C73" si="6">B54*1.15</f>
        <v>79.349999999999994</v>
      </c>
      <c r="D54" s="154">
        <v>109</v>
      </c>
      <c r="E54" s="155"/>
      <c r="F54" s="156"/>
      <c r="G54" s="157"/>
      <c r="H54" s="44">
        <f t="shared" ref="H54:H73" si="7">(E54+F54+G54)*B54</f>
        <v>0</v>
      </c>
      <c r="J54" s="98">
        <f t="shared" si="4"/>
        <v>2.8991596638655461</v>
      </c>
      <c r="K54" s="98">
        <f t="shared" si="5"/>
        <v>4.579831932773109</v>
      </c>
    </row>
    <row r="55" spans="1:11" s="11" customFormat="1" x14ac:dyDescent="0.25">
      <c r="A55" s="40" t="s">
        <v>479</v>
      </c>
      <c r="B55" s="154">
        <v>107.74</v>
      </c>
      <c r="C55" s="4">
        <f t="shared" si="6"/>
        <v>123.90099999999998</v>
      </c>
      <c r="D55" s="86">
        <v>177</v>
      </c>
      <c r="E55" s="110"/>
      <c r="F55" s="111"/>
      <c r="G55" s="112"/>
      <c r="H55" s="12">
        <f t="shared" si="7"/>
        <v>0</v>
      </c>
      <c r="J55" s="98">
        <f t="shared" si="4"/>
        <v>4.5268907563025209</v>
      </c>
      <c r="K55" s="98">
        <f t="shared" si="5"/>
        <v>7.4369747899159657</v>
      </c>
    </row>
    <row r="56" spans="1:11" x14ac:dyDescent="0.25">
      <c r="A56" s="73" t="s">
        <v>442</v>
      </c>
      <c r="B56" s="158">
        <v>145</v>
      </c>
      <c r="C56" s="4">
        <f t="shared" si="6"/>
        <v>166.75</v>
      </c>
      <c r="D56" s="158">
        <v>209</v>
      </c>
      <c r="E56" s="120"/>
      <c r="F56" s="121"/>
      <c r="G56" s="122"/>
      <c r="H56" s="35">
        <f t="shared" si="7"/>
        <v>0</v>
      </c>
      <c r="J56" s="98">
        <f t="shared" si="4"/>
        <v>6.0924369747899156</v>
      </c>
      <c r="K56" s="98">
        <f t="shared" si="5"/>
        <v>8.7815126050420158</v>
      </c>
    </row>
    <row r="57" spans="1:11" x14ac:dyDescent="0.25">
      <c r="A57" s="40" t="s">
        <v>362</v>
      </c>
      <c r="B57" s="86">
        <v>141</v>
      </c>
      <c r="C57" s="4">
        <f t="shared" si="6"/>
        <v>162.14999999999998</v>
      </c>
      <c r="D57" s="86">
        <v>209</v>
      </c>
      <c r="E57" s="110"/>
      <c r="F57" s="111"/>
      <c r="G57" s="112"/>
      <c r="H57" s="12">
        <f t="shared" si="7"/>
        <v>0</v>
      </c>
      <c r="J57" s="98">
        <f t="shared" si="4"/>
        <v>5.924369747899159</v>
      </c>
      <c r="K57" s="98">
        <f t="shared" si="5"/>
        <v>8.7815126050420158</v>
      </c>
    </row>
    <row r="58" spans="1:11" x14ac:dyDescent="0.25">
      <c r="A58" s="40" t="s">
        <v>363</v>
      </c>
      <c r="B58" s="86">
        <v>141</v>
      </c>
      <c r="C58" s="4">
        <f t="shared" si="6"/>
        <v>162.14999999999998</v>
      </c>
      <c r="D58" s="86">
        <v>209</v>
      </c>
      <c r="E58" s="110"/>
      <c r="F58" s="111"/>
      <c r="G58" s="112"/>
      <c r="H58" s="12">
        <f t="shared" si="7"/>
        <v>0</v>
      </c>
      <c r="J58" s="98">
        <f t="shared" si="4"/>
        <v>5.924369747899159</v>
      </c>
      <c r="K58" s="98">
        <f t="shared" si="5"/>
        <v>8.7815126050420158</v>
      </c>
    </row>
    <row r="59" spans="1:11" x14ac:dyDescent="0.25">
      <c r="A59" s="40" t="s">
        <v>354</v>
      </c>
      <c r="B59" s="86">
        <v>127</v>
      </c>
      <c r="C59" s="4">
        <f t="shared" si="6"/>
        <v>146.04999999999998</v>
      </c>
      <c r="D59" s="86">
        <v>209</v>
      </c>
      <c r="E59" s="110"/>
      <c r="F59" s="111"/>
      <c r="G59" s="112"/>
      <c r="H59" s="12">
        <f t="shared" si="7"/>
        <v>0</v>
      </c>
      <c r="J59" s="98">
        <f t="shared" si="4"/>
        <v>5.3361344537815123</v>
      </c>
      <c r="K59" s="98">
        <f t="shared" si="5"/>
        <v>8.7815126050420158</v>
      </c>
    </row>
    <row r="60" spans="1:11" x14ac:dyDescent="0.25">
      <c r="A60" s="40" t="s">
        <v>415</v>
      </c>
      <c r="B60" s="86">
        <v>73</v>
      </c>
      <c r="C60" s="4">
        <f t="shared" si="6"/>
        <v>83.949999999999989</v>
      </c>
      <c r="D60" s="86">
        <v>119</v>
      </c>
      <c r="E60" s="110"/>
      <c r="F60" s="111"/>
      <c r="G60" s="112"/>
      <c r="H60" s="12">
        <f t="shared" si="7"/>
        <v>0</v>
      </c>
      <c r="J60" s="98">
        <f t="shared" si="4"/>
        <v>3.0672268907563023</v>
      </c>
      <c r="K60" s="98">
        <f t="shared" si="5"/>
        <v>5</v>
      </c>
    </row>
    <row r="61" spans="1:11" x14ac:dyDescent="0.25">
      <c r="A61" s="40" t="s">
        <v>349</v>
      </c>
      <c r="B61" s="86">
        <v>57</v>
      </c>
      <c r="C61" s="4">
        <f t="shared" si="6"/>
        <v>65.55</v>
      </c>
      <c r="D61" s="86">
        <v>79</v>
      </c>
      <c r="E61" s="110"/>
      <c r="F61" s="111"/>
      <c r="G61" s="112"/>
      <c r="H61" s="12">
        <f t="shared" si="7"/>
        <v>0</v>
      </c>
      <c r="J61" s="98">
        <f t="shared" si="4"/>
        <v>2.3949579831932772</v>
      </c>
      <c r="K61" s="98">
        <f t="shared" si="5"/>
        <v>3.3193277310924367</v>
      </c>
    </row>
    <row r="62" spans="1:11" x14ac:dyDescent="0.25">
      <c r="A62" s="40" t="s">
        <v>194</v>
      </c>
      <c r="B62" s="86">
        <v>127</v>
      </c>
      <c r="C62" s="4">
        <f t="shared" si="6"/>
        <v>146.04999999999998</v>
      </c>
      <c r="D62" s="86">
        <v>209</v>
      </c>
      <c r="E62" s="113"/>
      <c r="F62" s="113"/>
      <c r="G62" s="113"/>
      <c r="H62" s="12">
        <f t="shared" si="7"/>
        <v>0</v>
      </c>
      <c r="J62" s="98">
        <f t="shared" si="4"/>
        <v>5.3361344537815123</v>
      </c>
      <c r="K62" s="98">
        <f t="shared" si="5"/>
        <v>8.7815126050420158</v>
      </c>
    </row>
    <row r="63" spans="1:11" x14ac:dyDescent="0.25">
      <c r="A63" s="40" t="s">
        <v>195</v>
      </c>
      <c r="B63" s="86">
        <v>626</v>
      </c>
      <c r="C63" s="4">
        <f t="shared" si="6"/>
        <v>719.9</v>
      </c>
      <c r="D63" s="86">
        <v>999</v>
      </c>
      <c r="E63" s="113"/>
      <c r="F63" s="113"/>
      <c r="G63" s="113"/>
      <c r="H63" s="12">
        <f t="shared" si="7"/>
        <v>0</v>
      </c>
      <c r="J63" s="98">
        <f t="shared" si="4"/>
        <v>26.30252100840336</v>
      </c>
      <c r="K63" s="98">
        <f t="shared" si="5"/>
        <v>41.974789915966383</v>
      </c>
    </row>
    <row r="64" spans="1:11" x14ac:dyDescent="0.25">
      <c r="A64" s="40" t="s">
        <v>198</v>
      </c>
      <c r="B64" s="86">
        <v>131</v>
      </c>
      <c r="C64" s="4">
        <f t="shared" si="6"/>
        <v>150.64999999999998</v>
      </c>
      <c r="D64" s="86">
        <v>209</v>
      </c>
      <c r="E64" s="113"/>
      <c r="F64" s="113"/>
      <c r="G64" s="113"/>
      <c r="H64" s="12">
        <f t="shared" si="7"/>
        <v>0</v>
      </c>
      <c r="J64" s="98">
        <f t="shared" si="4"/>
        <v>5.5042016806722689</v>
      </c>
      <c r="K64" s="98">
        <f t="shared" si="5"/>
        <v>8.7815126050420158</v>
      </c>
    </row>
    <row r="65" spans="1:11" x14ac:dyDescent="0.25">
      <c r="A65" s="40" t="s">
        <v>199</v>
      </c>
      <c r="B65" s="86">
        <v>626</v>
      </c>
      <c r="C65" s="4">
        <f t="shared" si="6"/>
        <v>719.9</v>
      </c>
      <c r="D65" s="86">
        <v>999</v>
      </c>
      <c r="E65" s="113"/>
      <c r="F65" s="113"/>
      <c r="G65" s="113"/>
      <c r="H65" s="12">
        <f t="shared" si="7"/>
        <v>0</v>
      </c>
      <c r="J65" s="98">
        <f t="shared" si="4"/>
        <v>26.30252100840336</v>
      </c>
      <c r="K65" s="98">
        <f t="shared" si="5"/>
        <v>41.974789915966383</v>
      </c>
    </row>
    <row r="66" spans="1:11" x14ac:dyDescent="0.25">
      <c r="A66" s="40" t="s">
        <v>201</v>
      </c>
      <c r="B66" s="86">
        <v>127</v>
      </c>
      <c r="C66" s="4">
        <f t="shared" si="6"/>
        <v>146.04999999999998</v>
      </c>
      <c r="D66" s="86">
        <v>209</v>
      </c>
      <c r="E66" s="113"/>
      <c r="F66" s="113"/>
      <c r="G66" s="113"/>
      <c r="H66" s="12">
        <f t="shared" si="7"/>
        <v>0</v>
      </c>
      <c r="J66" s="98">
        <f t="shared" si="4"/>
        <v>5.3361344537815123</v>
      </c>
      <c r="K66" s="98">
        <f t="shared" si="5"/>
        <v>8.7815126050420158</v>
      </c>
    </row>
    <row r="67" spans="1:11" x14ac:dyDescent="0.25">
      <c r="A67" s="40" t="s">
        <v>206</v>
      </c>
      <c r="B67" s="86">
        <v>626</v>
      </c>
      <c r="C67" s="4">
        <f t="shared" si="6"/>
        <v>719.9</v>
      </c>
      <c r="D67" s="86">
        <v>999</v>
      </c>
      <c r="E67" s="113"/>
      <c r="F67" s="113"/>
      <c r="G67" s="113"/>
      <c r="H67" s="12">
        <f t="shared" si="7"/>
        <v>0</v>
      </c>
      <c r="J67" s="98">
        <f t="shared" si="4"/>
        <v>26.30252100840336</v>
      </c>
      <c r="K67" s="98">
        <f t="shared" si="5"/>
        <v>41.974789915966383</v>
      </c>
    </row>
    <row r="68" spans="1:11" x14ac:dyDescent="0.25">
      <c r="A68" s="40" t="s">
        <v>207</v>
      </c>
      <c r="B68" s="86">
        <v>127</v>
      </c>
      <c r="C68" s="4">
        <f t="shared" si="6"/>
        <v>146.04999999999998</v>
      </c>
      <c r="D68" s="86">
        <v>209</v>
      </c>
      <c r="E68" s="113"/>
      <c r="F68" s="113"/>
      <c r="G68" s="113"/>
      <c r="H68" s="12">
        <f t="shared" si="7"/>
        <v>0</v>
      </c>
      <c r="J68" s="98">
        <f t="shared" si="4"/>
        <v>5.3361344537815123</v>
      </c>
      <c r="K68" s="98">
        <f t="shared" si="5"/>
        <v>8.7815126050420158</v>
      </c>
    </row>
    <row r="69" spans="1:11" x14ac:dyDescent="0.25">
      <c r="A69" s="40" t="s">
        <v>208</v>
      </c>
      <c r="B69" s="86">
        <v>626</v>
      </c>
      <c r="C69" s="4">
        <f t="shared" si="6"/>
        <v>719.9</v>
      </c>
      <c r="D69" s="86">
        <v>999</v>
      </c>
      <c r="E69" s="113"/>
      <c r="F69" s="113"/>
      <c r="G69" s="113"/>
      <c r="H69" s="12">
        <f t="shared" si="7"/>
        <v>0</v>
      </c>
      <c r="J69" s="98">
        <f t="shared" si="4"/>
        <v>26.30252100840336</v>
      </c>
      <c r="K69" s="98">
        <f t="shared" si="5"/>
        <v>41.974789915966383</v>
      </c>
    </row>
    <row r="70" spans="1:11" x14ac:dyDescent="0.25">
      <c r="A70" s="89" t="s">
        <v>209</v>
      </c>
      <c r="B70" s="86">
        <v>127</v>
      </c>
      <c r="C70" s="4">
        <f t="shared" si="6"/>
        <v>146.04999999999998</v>
      </c>
      <c r="D70" s="86">
        <v>209</v>
      </c>
      <c r="E70" s="113"/>
      <c r="F70" s="113"/>
      <c r="G70" s="113"/>
      <c r="H70" s="12">
        <f t="shared" si="7"/>
        <v>0</v>
      </c>
      <c r="J70" s="98">
        <f t="shared" si="4"/>
        <v>5.3361344537815123</v>
      </c>
      <c r="K70" s="98">
        <f t="shared" si="5"/>
        <v>8.7815126050420158</v>
      </c>
    </row>
    <row r="71" spans="1:11" x14ac:dyDescent="0.25">
      <c r="A71" s="40" t="s">
        <v>210</v>
      </c>
      <c r="B71" s="86">
        <v>626</v>
      </c>
      <c r="C71" s="4">
        <f t="shared" si="6"/>
        <v>719.9</v>
      </c>
      <c r="D71" s="86">
        <v>999</v>
      </c>
      <c r="E71" s="113"/>
      <c r="F71" s="113"/>
      <c r="G71" s="113"/>
      <c r="H71" s="12">
        <f t="shared" si="7"/>
        <v>0</v>
      </c>
      <c r="J71" s="98">
        <f t="shared" si="4"/>
        <v>26.30252100840336</v>
      </c>
      <c r="K71" s="98">
        <f t="shared" si="5"/>
        <v>41.974789915966383</v>
      </c>
    </row>
    <row r="72" spans="1:11" x14ac:dyDescent="0.25">
      <c r="A72" s="40" t="s">
        <v>212</v>
      </c>
      <c r="B72" s="86">
        <v>121</v>
      </c>
      <c r="C72" s="4">
        <f t="shared" si="6"/>
        <v>139.14999999999998</v>
      </c>
      <c r="D72" s="86">
        <v>189</v>
      </c>
      <c r="E72" s="113"/>
      <c r="F72" s="113"/>
      <c r="G72" s="113"/>
      <c r="H72" s="12">
        <f t="shared" si="7"/>
        <v>0</v>
      </c>
      <c r="J72" s="98">
        <f t="shared" si="4"/>
        <v>5.0840336134453779</v>
      </c>
      <c r="K72" s="98">
        <f t="shared" si="5"/>
        <v>7.9411764705882346</v>
      </c>
    </row>
    <row r="73" spans="1:11" x14ac:dyDescent="0.25">
      <c r="A73" s="40" t="s">
        <v>211</v>
      </c>
      <c r="B73" s="86">
        <v>161</v>
      </c>
      <c r="C73" s="4">
        <f t="shared" si="6"/>
        <v>185.14999999999998</v>
      </c>
      <c r="D73" s="86">
        <v>259</v>
      </c>
      <c r="E73" s="113"/>
      <c r="F73" s="113"/>
      <c r="G73" s="113"/>
      <c r="H73" s="12">
        <f t="shared" si="7"/>
        <v>0</v>
      </c>
      <c r="J73" s="98">
        <f t="shared" si="4"/>
        <v>6.7647058823529411</v>
      </c>
      <c r="K73" s="98">
        <f t="shared" si="5"/>
        <v>10.882352941176471</v>
      </c>
    </row>
    <row r="74" spans="1:11" x14ac:dyDescent="0.25">
      <c r="A74" s="40"/>
      <c r="B74" s="4"/>
      <c r="C74" s="4"/>
      <c r="D74" s="4"/>
      <c r="H74" s="19"/>
      <c r="J74" s="98"/>
      <c r="K74" s="98"/>
    </row>
    <row r="75" spans="1:11" x14ac:dyDescent="0.25">
      <c r="A75" s="39" t="s">
        <v>335</v>
      </c>
      <c r="B75" s="10" t="s">
        <v>2</v>
      </c>
      <c r="C75" s="10" t="s">
        <v>3</v>
      </c>
      <c r="D75" s="10" t="s">
        <v>4</v>
      </c>
      <c r="E75" s="113"/>
      <c r="F75" s="113"/>
      <c r="G75" s="113"/>
      <c r="H75" s="12"/>
      <c r="J75" s="98"/>
      <c r="K75" s="98"/>
    </row>
    <row r="76" spans="1:11" ht="15.75" x14ac:dyDescent="0.25">
      <c r="A76" s="145" t="s">
        <v>330</v>
      </c>
      <c r="B76" s="86">
        <v>149</v>
      </c>
      <c r="C76" s="4">
        <f t="shared" ref="C76:C89" si="8">B76*1.15</f>
        <v>171.35</v>
      </c>
      <c r="D76" s="86">
        <v>219</v>
      </c>
      <c r="E76" s="113"/>
      <c r="F76" s="113"/>
      <c r="G76" s="113"/>
      <c r="H76" s="12">
        <f t="shared" ref="H76:H89" si="9">(E76+F76+G76)*B76</f>
        <v>0</v>
      </c>
      <c r="J76" s="98">
        <f t="shared" si="4"/>
        <v>6.2605042016806722</v>
      </c>
      <c r="K76" s="98">
        <f t="shared" si="5"/>
        <v>9.2016806722689068</v>
      </c>
    </row>
    <row r="77" spans="1:11" ht="15.75" x14ac:dyDescent="0.25">
      <c r="A77" s="145" t="s">
        <v>329</v>
      </c>
      <c r="B77" s="86">
        <v>149</v>
      </c>
      <c r="C77" s="4">
        <f t="shared" si="8"/>
        <v>171.35</v>
      </c>
      <c r="D77" s="86">
        <v>219</v>
      </c>
      <c r="E77" s="113"/>
      <c r="F77" s="113"/>
      <c r="G77" s="113"/>
      <c r="H77" s="12">
        <f t="shared" si="9"/>
        <v>0</v>
      </c>
      <c r="J77" s="98">
        <f t="shared" si="4"/>
        <v>6.2605042016806722</v>
      </c>
      <c r="K77" s="98">
        <f t="shared" si="5"/>
        <v>9.2016806722689068</v>
      </c>
    </row>
    <row r="78" spans="1:11" ht="15.75" x14ac:dyDescent="0.25">
      <c r="A78" s="145" t="s">
        <v>331</v>
      </c>
      <c r="B78" s="86">
        <v>149</v>
      </c>
      <c r="C78" s="4">
        <f t="shared" si="8"/>
        <v>171.35</v>
      </c>
      <c r="D78" s="86">
        <v>219</v>
      </c>
      <c r="E78" s="113"/>
      <c r="F78" s="113"/>
      <c r="G78" s="113"/>
      <c r="H78" s="12">
        <f t="shared" si="9"/>
        <v>0</v>
      </c>
      <c r="J78" s="98">
        <f t="shared" si="4"/>
        <v>6.2605042016806722</v>
      </c>
      <c r="K78" s="98">
        <f t="shared" si="5"/>
        <v>9.2016806722689068</v>
      </c>
    </row>
    <row r="79" spans="1:11" ht="15.75" x14ac:dyDescent="0.25">
      <c r="A79" s="146" t="s">
        <v>433</v>
      </c>
      <c r="B79" s="86">
        <v>159</v>
      </c>
      <c r="C79" s="4">
        <f t="shared" si="8"/>
        <v>182.85</v>
      </c>
      <c r="D79" s="86">
        <v>239</v>
      </c>
      <c r="E79" s="110"/>
      <c r="F79" s="111"/>
      <c r="G79" s="112"/>
      <c r="H79" s="12">
        <f t="shared" si="9"/>
        <v>0</v>
      </c>
      <c r="J79" s="98">
        <f t="shared" si="4"/>
        <v>6.6806722689075624</v>
      </c>
      <c r="K79" s="98">
        <f t="shared" si="5"/>
        <v>10.042016806722689</v>
      </c>
    </row>
    <row r="80" spans="1:11" ht="15.75" x14ac:dyDescent="0.25">
      <c r="A80" s="145" t="s">
        <v>333</v>
      </c>
      <c r="B80" s="86">
        <v>113</v>
      </c>
      <c r="C80" s="4">
        <f t="shared" si="8"/>
        <v>129.94999999999999</v>
      </c>
      <c r="D80" s="86">
        <v>169</v>
      </c>
      <c r="E80" s="113"/>
      <c r="F80" s="113"/>
      <c r="G80" s="113"/>
      <c r="H80" s="12">
        <f t="shared" si="9"/>
        <v>0</v>
      </c>
      <c r="J80" s="98">
        <f t="shared" si="4"/>
        <v>4.7478991596638656</v>
      </c>
      <c r="K80" s="98">
        <f t="shared" si="5"/>
        <v>7.1008403361344534</v>
      </c>
    </row>
    <row r="81" spans="1:11" ht="15.75" x14ac:dyDescent="0.25">
      <c r="A81" s="147" t="s">
        <v>438</v>
      </c>
      <c r="B81" s="86">
        <v>620</v>
      </c>
      <c r="C81" s="4">
        <f t="shared" si="8"/>
        <v>713</v>
      </c>
      <c r="D81" s="86">
        <v>999</v>
      </c>
      <c r="E81" s="110"/>
      <c r="F81" s="111"/>
      <c r="G81" s="112"/>
      <c r="H81" s="12">
        <f t="shared" si="9"/>
        <v>0</v>
      </c>
      <c r="J81" s="98">
        <f t="shared" si="4"/>
        <v>26.050420168067227</v>
      </c>
      <c r="K81" s="98">
        <f t="shared" si="5"/>
        <v>41.974789915966383</v>
      </c>
    </row>
    <row r="82" spans="1:11" ht="15.75" x14ac:dyDescent="0.25">
      <c r="A82" s="148" t="s">
        <v>439</v>
      </c>
      <c r="B82" s="86">
        <v>214</v>
      </c>
      <c r="C82" s="4">
        <f t="shared" si="8"/>
        <v>246.1</v>
      </c>
      <c r="D82" s="86">
        <v>349</v>
      </c>
      <c r="E82" s="110"/>
      <c r="F82" s="111"/>
      <c r="G82" s="112"/>
      <c r="H82" s="12">
        <f t="shared" si="9"/>
        <v>0</v>
      </c>
      <c r="J82" s="98">
        <f t="shared" si="4"/>
        <v>8.9915966386554622</v>
      </c>
      <c r="K82" s="98">
        <f t="shared" si="5"/>
        <v>14.663865546218487</v>
      </c>
    </row>
    <row r="83" spans="1:11" ht="15.75" x14ac:dyDescent="0.25">
      <c r="A83" s="145" t="s">
        <v>332</v>
      </c>
      <c r="B83" s="86">
        <v>293</v>
      </c>
      <c r="C83" s="4">
        <f t="shared" si="8"/>
        <v>336.95</v>
      </c>
      <c r="D83" s="86">
        <v>419</v>
      </c>
      <c r="E83" s="113"/>
      <c r="F83" s="113"/>
      <c r="G83" s="113"/>
      <c r="H83" s="12">
        <f t="shared" si="9"/>
        <v>0</v>
      </c>
      <c r="J83" s="98">
        <f t="shared" si="4"/>
        <v>12.310924369747898</v>
      </c>
      <c r="K83" s="98">
        <f t="shared" si="5"/>
        <v>17.605042016806721</v>
      </c>
    </row>
    <row r="84" spans="1:11" ht="15.75" x14ac:dyDescent="0.25">
      <c r="A84" s="145" t="s">
        <v>337</v>
      </c>
      <c r="B84" s="86">
        <v>222</v>
      </c>
      <c r="C84" s="4">
        <f t="shared" si="8"/>
        <v>255.29999999999998</v>
      </c>
      <c r="D84" s="86">
        <v>319</v>
      </c>
      <c r="E84" s="113"/>
      <c r="F84" s="113"/>
      <c r="G84" s="113"/>
      <c r="H84" s="12">
        <f t="shared" si="9"/>
        <v>0</v>
      </c>
      <c r="J84" s="98">
        <f t="shared" si="4"/>
        <v>9.3277310924369736</v>
      </c>
      <c r="K84" s="98">
        <f t="shared" si="5"/>
        <v>13.403361344537815</v>
      </c>
    </row>
    <row r="85" spans="1:11" ht="15.75" x14ac:dyDescent="0.25">
      <c r="A85" s="145" t="s">
        <v>334</v>
      </c>
      <c r="B85" s="86">
        <v>222</v>
      </c>
      <c r="C85" s="4">
        <f t="shared" si="8"/>
        <v>255.29999999999998</v>
      </c>
      <c r="D85" s="86">
        <v>319</v>
      </c>
      <c r="E85" s="113"/>
      <c r="F85" s="113"/>
      <c r="G85" s="113"/>
      <c r="H85" s="12">
        <f t="shared" si="9"/>
        <v>0</v>
      </c>
      <c r="J85" s="98">
        <f t="shared" si="4"/>
        <v>9.3277310924369736</v>
      </c>
      <c r="K85" s="98">
        <f t="shared" si="5"/>
        <v>13.403361344537815</v>
      </c>
    </row>
    <row r="86" spans="1:11" ht="15.75" x14ac:dyDescent="0.25">
      <c r="A86" s="145" t="s">
        <v>338</v>
      </c>
      <c r="B86" s="86">
        <v>222</v>
      </c>
      <c r="C86" s="4">
        <f t="shared" si="8"/>
        <v>255.29999999999998</v>
      </c>
      <c r="D86" s="86">
        <v>319</v>
      </c>
      <c r="E86" s="113"/>
      <c r="F86" s="113"/>
      <c r="G86" s="113"/>
      <c r="H86" s="12">
        <f t="shared" si="9"/>
        <v>0</v>
      </c>
      <c r="J86" s="98">
        <f t="shared" ref="J86:J159" si="10">B86/$K$7</f>
        <v>9.3277310924369736</v>
      </c>
      <c r="K86" s="98">
        <f t="shared" ref="K86:K159" si="11">D86/$K$7</f>
        <v>13.403361344537815</v>
      </c>
    </row>
    <row r="87" spans="1:11" ht="15.75" x14ac:dyDescent="0.25">
      <c r="A87" s="147" t="s">
        <v>341</v>
      </c>
      <c r="B87" s="86">
        <v>149</v>
      </c>
      <c r="C87" s="4">
        <f t="shared" si="8"/>
        <v>171.35</v>
      </c>
      <c r="D87" s="86">
        <v>219</v>
      </c>
      <c r="E87" s="113"/>
      <c r="F87" s="113"/>
      <c r="G87" s="113"/>
      <c r="H87" s="12">
        <f t="shared" si="9"/>
        <v>0</v>
      </c>
      <c r="J87" s="98">
        <f t="shared" si="10"/>
        <v>6.2605042016806722</v>
      </c>
      <c r="K87" s="98">
        <f t="shared" si="11"/>
        <v>9.2016806722689068</v>
      </c>
    </row>
    <row r="88" spans="1:11" ht="15.75" x14ac:dyDescent="0.25">
      <c r="A88" s="149" t="s">
        <v>342</v>
      </c>
      <c r="B88" s="86">
        <v>149</v>
      </c>
      <c r="C88" s="4">
        <f t="shared" si="8"/>
        <v>171.35</v>
      </c>
      <c r="D88" s="86">
        <v>219</v>
      </c>
      <c r="E88" s="113"/>
      <c r="F88" s="113"/>
      <c r="G88" s="113"/>
      <c r="H88" s="12">
        <f t="shared" si="9"/>
        <v>0</v>
      </c>
      <c r="J88" s="98">
        <f t="shared" si="10"/>
        <v>6.2605042016806722</v>
      </c>
      <c r="K88" s="98">
        <f t="shared" si="11"/>
        <v>9.2016806722689068</v>
      </c>
    </row>
    <row r="89" spans="1:11" ht="15.75" x14ac:dyDescent="0.25">
      <c r="A89" s="149" t="s">
        <v>343</v>
      </c>
      <c r="B89" s="86">
        <v>149</v>
      </c>
      <c r="C89" s="4">
        <f t="shared" si="8"/>
        <v>171.35</v>
      </c>
      <c r="D89" s="86">
        <v>219</v>
      </c>
      <c r="E89" s="113"/>
      <c r="F89" s="113"/>
      <c r="G89" s="113"/>
      <c r="H89" s="12">
        <f t="shared" si="9"/>
        <v>0</v>
      </c>
      <c r="J89" s="98">
        <f t="shared" si="10"/>
        <v>6.2605042016806722</v>
      </c>
      <c r="K89" s="98">
        <f t="shared" si="11"/>
        <v>9.2016806722689068</v>
      </c>
    </row>
    <row r="90" spans="1:11" x14ac:dyDescent="0.25">
      <c r="A90" s="46"/>
      <c r="B90" s="4"/>
      <c r="C90" s="4"/>
      <c r="D90" s="4"/>
      <c r="E90" s="114"/>
      <c r="F90" s="114"/>
      <c r="G90" s="114"/>
      <c r="H90" s="19"/>
      <c r="J90" s="98"/>
      <c r="K90" s="98"/>
    </row>
    <row r="91" spans="1:11" x14ac:dyDescent="0.25">
      <c r="A91" s="39" t="s">
        <v>372</v>
      </c>
      <c r="B91" s="10" t="s">
        <v>2</v>
      </c>
      <c r="C91" s="10" t="s">
        <v>3</v>
      </c>
      <c r="D91" s="68" t="s">
        <v>4</v>
      </c>
      <c r="E91" s="115"/>
      <c r="F91" s="115"/>
      <c r="G91" s="115"/>
      <c r="H91" s="12"/>
      <c r="J91" s="98"/>
      <c r="K91" s="98"/>
    </row>
    <row r="92" spans="1:11" x14ac:dyDescent="0.25">
      <c r="A92" s="40" t="s">
        <v>469</v>
      </c>
      <c r="B92" s="85">
        <v>365</v>
      </c>
      <c r="C92" s="4">
        <f t="shared" ref="C92:C116" si="12">B92*1.15</f>
        <v>419.74999999999994</v>
      </c>
      <c r="D92" s="85">
        <v>1699</v>
      </c>
      <c r="E92" s="116"/>
      <c r="F92" s="117"/>
      <c r="G92" s="118"/>
      <c r="H92" s="35">
        <f t="shared" ref="H92:H116" si="13">(E92+F92+G92)*B92</f>
        <v>0</v>
      </c>
      <c r="J92" s="98">
        <f t="shared" si="10"/>
        <v>15.336134453781511</v>
      </c>
      <c r="K92" s="98">
        <f t="shared" ref="K92:K93" si="14">D92/$K$7</f>
        <v>71.386554621848731</v>
      </c>
    </row>
    <row r="93" spans="1:11" x14ac:dyDescent="0.25">
      <c r="A93" s="40" t="s">
        <v>470</v>
      </c>
      <c r="B93" s="85">
        <v>365</v>
      </c>
      <c r="C93" s="4">
        <f t="shared" si="12"/>
        <v>419.74999999999994</v>
      </c>
      <c r="D93" s="85">
        <v>1699</v>
      </c>
      <c r="E93" s="116"/>
      <c r="F93" s="117"/>
      <c r="G93" s="118"/>
      <c r="H93" s="35">
        <f t="shared" si="13"/>
        <v>0</v>
      </c>
      <c r="J93" s="98">
        <f t="shared" si="10"/>
        <v>15.336134453781511</v>
      </c>
      <c r="K93" s="98">
        <f t="shared" si="14"/>
        <v>71.386554621848731</v>
      </c>
    </row>
    <row r="94" spans="1:11" x14ac:dyDescent="0.25">
      <c r="A94" s="40" t="s">
        <v>213</v>
      </c>
      <c r="B94" s="85">
        <v>986</v>
      </c>
      <c r="C94" s="4">
        <f t="shared" si="12"/>
        <v>1133.8999999999999</v>
      </c>
      <c r="D94" s="85">
        <v>1699</v>
      </c>
      <c r="E94" s="113"/>
      <c r="F94" s="113"/>
      <c r="G94" s="113"/>
      <c r="H94" s="35">
        <f t="shared" si="13"/>
        <v>0</v>
      </c>
      <c r="J94" s="98">
        <f t="shared" si="10"/>
        <v>41.428571428571431</v>
      </c>
      <c r="K94" s="98">
        <f>D94/$K$7</f>
        <v>71.386554621848731</v>
      </c>
    </row>
    <row r="95" spans="1:11" x14ac:dyDescent="0.25">
      <c r="A95" s="40" t="s">
        <v>440</v>
      </c>
      <c r="B95" s="85">
        <v>1240</v>
      </c>
      <c r="C95" s="4">
        <f t="shared" si="12"/>
        <v>1426</v>
      </c>
      <c r="D95" s="85">
        <v>1899</v>
      </c>
      <c r="E95" s="110"/>
      <c r="F95" s="111"/>
      <c r="G95" s="112"/>
      <c r="H95" s="35">
        <f t="shared" si="13"/>
        <v>0</v>
      </c>
      <c r="J95" s="98">
        <f t="shared" si="10"/>
        <v>52.100840336134453</v>
      </c>
      <c r="K95" s="98">
        <f t="shared" si="11"/>
        <v>79.789915966386559</v>
      </c>
    </row>
    <row r="96" spans="1:11" x14ac:dyDescent="0.25">
      <c r="A96" s="40" t="s">
        <v>441</v>
      </c>
      <c r="B96" s="85">
        <v>1240</v>
      </c>
      <c r="C96" s="4">
        <f t="shared" si="12"/>
        <v>1426</v>
      </c>
      <c r="D96" s="85">
        <v>1899</v>
      </c>
      <c r="E96" s="110"/>
      <c r="F96" s="111"/>
      <c r="G96" s="112"/>
      <c r="H96" s="35">
        <f t="shared" si="13"/>
        <v>0</v>
      </c>
      <c r="J96" s="98">
        <f t="shared" si="10"/>
        <v>52.100840336134453</v>
      </c>
      <c r="K96" s="98">
        <f t="shared" si="11"/>
        <v>79.789915966386559</v>
      </c>
    </row>
    <row r="97" spans="1:11" x14ac:dyDescent="0.25">
      <c r="A97" s="40" t="s">
        <v>461</v>
      </c>
      <c r="B97" s="85">
        <v>265</v>
      </c>
      <c r="C97" s="4">
        <f t="shared" si="12"/>
        <v>304.75</v>
      </c>
      <c r="D97" s="85">
        <v>339</v>
      </c>
      <c r="E97" s="110"/>
      <c r="F97" s="111"/>
      <c r="G97" s="112"/>
      <c r="H97" s="35">
        <f t="shared" si="13"/>
        <v>0</v>
      </c>
      <c r="J97" s="98">
        <f t="shared" si="10"/>
        <v>11.134453781512605</v>
      </c>
      <c r="K97" s="98">
        <f t="shared" si="11"/>
        <v>14.243697478991596</v>
      </c>
    </row>
    <row r="98" spans="1:11" x14ac:dyDescent="0.25">
      <c r="A98" s="104" t="s">
        <v>434</v>
      </c>
      <c r="B98" s="85">
        <v>605</v>
      </c>
      <c r="C98" s="4">
        <f t="shared" si="12"/>
        <v>695.75</v>
      </c>
      <c r="D98" s="85">
        <v>899</v>
      </c>
      <c r="E98" s="110"/>
      <c r="F98" s="111"/>
      <c r="G98" s="112"/>
      <c r="H98" s="35">
        <f t="shared" si="13"/>
        <v>0</v>
      </c>
      <c r="J98" s="98">
        <f t="shared" si="10"/>
        <v>25.420168067226889</v>
      </c>
      <c r="K98" s="98">
        <f t="shared" si="11"/>
        <v>37.773109243697476</v>
      </c>
    </row>
    <row r="99" spans="1:11" x14ac:dyDescent="0.25">
      <c r="A99" s="104" t="s">
        <v>435</v>
      </c>
      <c r="B99" s="85">
        <v>535</v>
      </c>
      <c r="C99" s="4">
        <f t="shared" si="12"/>
        <v>615.25</v>
      </c>
      <c r="D99" s="85">
        <v>799</v>
      </c>
      <c r="E99" s="110"/>
      <c r="F99" s="111"/>
      <c r="G99" s="112"/>
      <c r="H99" s="35">
        <f t="shared" si="13"/>
        <v>0</v>
      </c>
      <c r="J99" s="98">
        <f t="shared" si="10"/>
        <v>22.478991596638654</v>
      </c>
      <c r="K99" s="98">
        <f t="shared" si="11"/>
        <v>33.571428571428569</v>
      </c>
    </row>
    <row r="100" spans="1:11" x14ac:dyDescent="0.25">
      <c r="A100" s="40" t="s">
        <v>214</v>
      </c>
      <c r="B100" s="85">
        <v>376</v>
      </c>
      <c r="C100" s="4">
        <f t="shared" si="12"/>
        <v>432.4</v>
      </c>
      <c r="D100" s="85">
        <v>599</v>
      </c>
      <c r="E100" s="113"/>
      <c r="F100" s="113"/>
      <c r="G100" s="113"/>
      <c r="H100" s="12">
        <f t="shared" si="13"/>
        <v>0</v>
      </c>
      <c r="J100" s="98">
        <f t="shared" si="10"/>
        <v>15.798319327731091</v>
      </c>
      <c r="K100" s="98">
        <f t="shared" si="11"/>
        <v>25.168067226890756</v>
      </c>
    </row>
    <row r="101" spans="1:11" x14ac:dyDescent="0.25">
      <c r="A101" s="40" t="s">
        <v>215</v>
      </c>
      <c r="B101" s="85">
        <v>699</v>
      </c>
      <c r="C101" s="4">
        <f t="shared" si="12"/>
        <v>803.84999999999991</v>
      </c>
      <c r="D101" s="85">
        <v>1199</v>
      </c>
      <c r="E101" s="113"/>
      <c r="F101" s="113"/>
      <c r="G101" s="113"/>
      <c r="H101" s="12">
        <f t="shared" si="13"/>
        <v>0</v>
      </c>
      <c r="J101" s="98">
        <f t="shared" si="10"/>
        <v>29.369747899159663</v>
      </c>
      <c r="K101" s="98">
        <f t="shared" si="11"/>
        <v>50.378151260504197</v>
      </c>
    </row>
    <row r="102" spans="1:11" x14ac:dyDescent="0.25">
      <c r="A102" s="40" t="s">
        <v>344</v>
      </c>
      <c r="B102" s="85">
        <v>690</v>
      </c>
      <c r="C102" s="4">
        <f t="shared" si="12"/>
        <v>793.49999999999989</v>
      </c>
      <c r="D102" s="85">
        <v>1099</v>
      </c>
      <c r="E102" s="113"/>
      <c r="F102" s="113"/>
      <c r="G102" s="113"/>
      <c r="H102" s="12">
        <f t="shared" si="13"/>
        <v>0</v>
      </c>
      <c r="J102" s="98">
        <f t="shared" si="10"/>
        <v>28.991596638655462</v>
      </c>
      <c r="K102" s="98">
        <f t="shared" si="11"/>
        <v>46.17647058823529</v>
      </c>
    </row>
    <row r="103" spans="1:11" x14ac:dyDescent="0.25">
      <c r="A103" s="40" t="s">
        <v>452</v>
      </c>
      <c r="B103" s="85">
        <v>227</v>
      </c>
      <c r="C103" s="4">
        <f t="shared" si="12"/>
        <v>261.04999999999995</v>
      </c>
      <c r="D103" s="85">
        <v>349</v>
      </c>
      <c r="E103" s="110"/>
      <c r="F103" s="111"/>
      <c r="G103" s="112"/>
      <c r="H103" s="12">
        <f t="shared" si="13"/>
        <v>0</v>
      </c>
      <c r="J103" s="98">
        <f t="shared" si="10"/>
        <v>9.53781512605042</v>
      </c>
      <c r="K103" s="98">
        <f t="shared" si="11"/>
        <v>14.663865546218487</v>
      </c>
    </row>
    <row r="104" spans="1:11" x14ac:dyDescent="0.25">
      <c r="A104" s="89" t="s">
        <v>350</v>
      </c>
      <c r="B104" s="85">
        <v>229</v>
      </c>
      <c r="C104" s="4">
        <f t="shared" si="12"/>
        <v>263.34999999999997</v>
      </c>
      <c r="D104" s="85">
        <v>369</v>
      </c>
      <c r="E104" s="113"/>
      <c r="F104" s="113"/>
      <c r="G104" s="113"/>
      <c r="H104" s="12">
        <f t="shared" si="13"/>
        <v>0</v>
      </c>
      <c r="J104" s="98">
        <f t="shared" si="10"/>
        <v>9.6218487394957979</v>
      </c>
      <c r="K104" s="98">
        <f t="shared" si="11"/>
        <v>15.504201680672269</v>
      </c>
    </row>
    <row r="105" spans="1:11" x14ac:dyDescent="0.25">
      <c r="A105" s="89" t="s">
        <v>351</v>
      </c>
      <c r="B105" s="85">
        <v>309</v>
      </c>
      <c r="C105" s="4">
        <f t="shared" si="12"/>
        <v>355.34999999999997</v>
      </c>
      <c r="D105" s="85">
        <v>499</v>
      </c>
      <c r="E105" s="113"/>
      <c r="F105" s="113"/>
      <c r="G105" s="113"/>
      <c r="H105" s="12">
        <f t="shared" si="13"/>
        <v>0</v>
      </c>
      <c r="J105" s="98">
        <f t="shared" si="10"/>
        <v>12.983193277310924</v>
      </c>
      <c r="K105" s="98">
        <f t="shared" si="11"/>
        <v>20.966386554621849</v>
      </c>
    </row>
    <row r="106" spans="1:11" x14ac:dyDescent="0.25">
      <c r="A106" s="89" t="s">
        <v>373</v>
      </c>
      <c r="B106" s="85">
        <v>147</v>
      </c>
      <c r="C106" s="4">
        <f t="shared" si="12"/>
        <v>169.04999999999998</v>
      </c>
      <c r="D106" s="85">
        <v>269</v>
      </c>
      <c r="E106" s="113"/>
      <c r="F106" s="113"/>
      <c r="G106" s="113"/>
      <c r="H106" s="12">
        <f t="shared" si="13"/>
        <v>0</v>
      </c>
      <c r="J106" s="98">
        <f t="shared" si="10"/>
        <v>6.1764705882352935</v>
      </c>
      <c r="K106" s="98">
        <f t="shared" si="11"/>
        <v>11.30252100840336</v>
      </c>
    </row>
    <row r="107" spans="1:11" x14ac:dyDescent="0.25">
      <c r="A107" s="89" t="s">
        <v>378</v>
      </c>
      <c r="B107" s="85">
        <v>317</v>
      </c>
      <c r="C107" s="4">
        <f t="shared" si="12"/>
        <v>364.54999999999995</v>
      </c>
      <c r="D107" s="85">
        <v>469</v>
      </c>
      <c r="E107" s="113"/>
      <c r="F107" s="113"/>
      <c r="G107" s="113"/>
      <c r="H107" s="12">
        <f t="shared" si="13"/>
        <v>0</v>
      </c>
      <c r="J107" s="98">
        <f t="shared" si="10"/>
        <v>13.319327731092436</v>
      </c>
      <c r="K107" s="98">
        <f t="shared" si="11"/>
        <v>19.705882352941178</v>
      </c>
    </row>
    <row r="108" spans="1:11" x14ac:dyDescent="0.25">
      <c r="A108" s="89" t="s">
        <v>374</v>
      </c>
      <c r="B108" s="85">
        <v>319</v>
      </c>
      <c r="C108" s="4">
        <f t="shared" si="12"/>
        <v>366.84999999999997</v>
      </c>
      <c r="D108" s="85">
        <v>499</v>
      </c>
      <c r="E108" s="113"/>
      <c r="F108" s="113"/>
      <c r="G108" s="113"/>
      <c r="H108" s="12">
        <f t="shared" si="13"/>
        <v>0</v>
      </c>
      <c r="J108" s="98">
        <f t="shared" si="10"/>
        <v>13.403361344537815</v>
      </c>
      <c r="K108" s="98">
        <f t="shared" si="11"/>
        <v>20.966386554621849</v>
      </c>
    </row>
    <row r="109" spans="1:11" x14ac:dyDescent="0.25">
      <c r="A109" s="89" t="s">
        <v>376</v>
      </c>
      <c r="B109" s="85">
        <v>109</v>
      </c>
      <c r="C109" s="4">
        <f t="shared" si="12"/>
        <v>125.35</v>
      </c>
      <c r="D109" s="85">
        <v>219</v>
      </c>
      <c r="E109" s="113"/>
      <c r="F109" s="113"/>
      <c r="G109" s="113"/>
      <c r="H109" s="12">
        <f t="shared" si="13"/>
        <v>0</v>
      </c>
      <c r="J109" s="98">
        <f t="shared" si="10"/>
        <v>4.579831932773109</v>
      </c>
      <c r="K109" s="98">
        <f t="shared" si="11"/>
        <v>9.2016806722689068</v>
      </c>
    </row>
    <row r="110" spans="1:11" x14ac:dyDescent="0.25">
      <c r="A110" s="89" t="s">
        <v>375</v>
      </c>
      <c r="B110" s="85">
        <v>259</v>
      </c>
      <c r="C110" s="4">
        <f t="shared" si="12"/>
        <v>297.84999999999997</v>
      </c>
      <c r="D110" s="85">
        <v>449</v>
      </c>
      <c r="E110" s="113"/>
      <c r="F110" s="113"/>
      <c r="G110" s="113"/>
      <c r="H110" s="12">
        <f t="shared" si="13"/>
        <v>0</v>
      </c>
      <c r="J110" s="98">
        <f t="shared" si="10"/>
        <v>10.882352941176471</v>
      </c>
      <c r="K110" s="98">
        <f t="shared" si="11"/>
        <v>18.865546218487395</v>
      </c>
    </row>
    <row r="111" spans="1:11" x14ac:dyDescent="0.25">
      <c r="A111" s="89" t="s">
        <v>418</v>
      </c>
      <c r="B111" s="85">
        <v>209</v>
      </c>
      <c r="C111" s="4">
        <f t="shared" si="12"/>
        <v>240.35</v>
      </c>
      <c r="D111" s="85">
        <v>339</v>
      </c>
      <c r="E111" s="113"/>
      <c r="F111" s="113"/>
      <c r="G111" s="113"/>
      <c r="H111" s="12">
        <f t="shared" si="13"/>
        <v>0</v>
      </c>
      <c r="J111" s="98">
        <f t="shared" si="10"/>
        <v>8.7815126050420158</v>
      </c>
      <c r="K111" s="98">
        <f t="shared" si="11"/>
        <v>14.243697478991596</v>
      </c>
    </row>
    <row r="112" spans="1:11" x14ac:dyDescent="0.25">
      <c r="A112" s="89" t="s">
        <v>417</v>
      </c>
      <c r="B112" s="85">
        <v>309</v>
      </c>
      <c r="C112" s="4">
        <f t="shared" si="12"/>
        <v>355.34999999999997</v>
      </c>
      <c r="D112" s="85">
        <v>369</v>
      </c>
      <c r="E112" s="113"/>
      <c r="F112" s="113"/>
      <c r="G112" s="113"/>
      <c r="H112" s="12">
        <f t="shared" si="13"/>
        <v>0</v>
      </c>
      <c r="J112" s="98">
        <f t="shared" si="10"/>
        <v>12.983193277310924</v>
      </c>
      <c r="K112" s="98">
        <f t="shared" si="11"/>
        <v>15.504201680672269</v>
      </c>
    </row>
    <row r="113" spans="1:11" x14ac:dyDescent="0.25">
      <c r="A113" s="159" t="s">
        <v>480</v>
      </c>
      <c r="B113" s="85">
        <v>977</v>
      </c>
      <c r="C113" s="4">
        <f t="shared" si="12"/>
        <v>1123.55</v>
      </c>
      <c r="D113" s="85">
        <v>1499</v>
      </c>
      <c r="E113" s="110"/>
      <c r="F113" s="111"/>
      <c r="G113" s="112"/>
      <c r="H113" s="44">
        <f t="shared" si="13"/>
        <v>0</v>
      </c>
      <c r="J113" s="98">
        <f t="shared" si="10"/>
        <v>41.050420168067227</v>
      </c>
      <c r="K113" s="98">
        <f t="shared" si="11"/>
        <v>62.983193277310924</v>
      </c>
    </row>
    <row r="114" spans="1:11" x14ac:dyDescent="0.25">
      <c r="A114" s="159" t="s">
        <v>481</v>
      </c>
      <c r="B114" s="85">
        <v>1042</v>
      </c>
      <c r="C114" s="4">
        <f t="shared" si="12"/>
        <v>1198.3</v>
      </c>
      <c r="D114" s="85">
        <v>1599</v>
      </c>
      <c r="E114" s="113"/>
      <c r="F114" s="113"/>
      <c r="G114" s="113"/>
      <c r="H114" s="44">
        <f t="shared" si="13"/>
        <v>0</v>
      </c>
      <c r="J114" s="98">
        <f t="shared" si="10"/>
        <v>43.781512605042018</v>
      </c>
      <c r="K114" s="98">
        <f t="shared" si="11"/>
        <v>67.184873949579824</v>
      </c>
    </row>
    <row r="115" spans="1:11" x14ac:dyDescent="0.25">
      <c r="A115" s="159" t="s">
        <v>482</v>
      </c>
      <c r="B115" s="85">
        <v>1271</v>
      </c>
      <c r="C115" s="4">
        <f t="shared" si="12"/>
        <v>1461.6499999999999</v>
      </c>
      <c r="D115" s="85">
        <v>1949</v>
      </c>
      <c r="E115" s="113"/>
      <c r="F115" s="113"/>
      <c r="G115" s="113"/>
      <c r="H115" s="44">
        <f t="shared" si="13"/>
        <v>0</v>
      </c>
      <c r="J115" s="98">
        <f t="shared" si="10"/>
        <v>53.403361344537814</v>
      </c>
      <c r="K115" s="98">
        <f t="shared" si="11"/>
        <v>81.890756302521012</v>
      </c>
    </row>
    <row r="116" spans="1:11" x14ac:dyDescent="0.25">
      <c r="A116" s="159" t="s">
        <v>483</v>
      </c>
      <c r="B116" s="85">
        <v>1010</v>
      </c>
      <c r="C116" s="4">
        <f t="shared" si="12"/>
        <v>1161.5</v>
      </c>
      <c r="D116" s="85">
        <v>1549</v>
      </c>
      <c r="E116" s="113"/>
      <c r="F116" s="113"/>
      <c r="G116" s="113"/>
      <c r="H116" s="44">
        <f t="shared" si="13"/>
        <v>0</v>
      </c>
      <c r="J116" s="98">
        <f t="shared" si="10"/>
        <v>42.436974789915965</v>
      </c>
      <c r="K116" s="98">
        <f t="shared" si="11"/>
        <v>65.084033613445371</v>
      </c>
    </row>
    <row r="117" spans="1:11" x14ac:dyDescent="0.25">
      <c r="A117" s="40"/>
      <c r="B117" s="4"/>
      <c r="C117" s="4"/>
      <c r="D117" s="4"/>
      <c r="E117" s="114"/>
      <c r="F117" s="114"/>
      <c r="G117" s="114"/>
      <c r="H117" s="44"/>
      <c r="J117" s="98"/>
      <c r="K117" s="98"/>
    </row>
    <row r="118" spans="1:11" x14ac:dyDescent="0.25">
      <c r="A118" s="39" t="s">
        <v>216</v>
      </c>
      <c r="B118" s="10" t="s">
        <v>2</v>
      </c>
      <c r="C118" s="10" t="s">
        <v>3</v>
      </c>
      <c r="D118" s="68" t="s">
        <v>4</v>
      </c>
      <c r="E118" s="115"/>
      <c r="F118" s="115"/>
      <c r="G118" s="115"/>
      <c r="H118" s="12"/>
      <c r="J118" s="98"/>
      <c r="K118" s="98"/>
    </row>
    <row r="119" spans="1:11" x14ac:dyDescent="0.25">
      <c r="A119" s="40" t="s">
        <v>217</v>
      </c>
      <c r="B119" s="86">
        <v>68</v>
      </c>
      <c r="C119" s="4">
        <f t="shared" ref="C119:C126" si="15">B119*1.15</f>
        <v>78.199999999999989</v>
      </c>
      <c r="D119" s="86">
        <v>109</v>
      </c>
      <c r="E119" s="113"/>
      <c r="F119" s="113"/>
      <c r="G119" s="113"/>
      <c r="H119" s="12">
        <f t="shared" ref="H119:H126" si="16">(E119+F119+G119)*B119</f>
        <v>0</v>
      </c>
      <c r="J119" s="98">
        <f t="shared" si="10"/>
        <v>2.8571428571428572</v>
      </c>
      <c r="K119" s="98">
        <f t="shared" si="11"/>
        <v>4.579831932773109</v>
      </c>
    </row>
    <row r="120" spans="1:11" x14ac:dyDescent="0.25">
      <c r="A120" s="40" t="s">
        <v>218</v>
      </c>
      <c r="B120" s="86">
        <v>137</v>
      </c>
      <c r="C120" s="4">
        <f t="shared" si="15"/>
        <v>157.54999999999998</v>
      </c>
      <c r="D120" s="86">
        <v>219</v>
      </c>
      <c r="E120" s="113"/>
      <c r="F120" s="113"/>
      <c r="G120" s="113"/>
      <c r="H120" s="12">
        <f t="shared" si="16"/>
        <v>0</v>
      </c>
      <c r="J120" s="98">
        <f t="shared" si="10"/>
        <v>5.7563025210084033</v>
      </c>
      <c r="K120" s="98">
        <f t="shared" si="11"/>
        <v>9.2016806722689068</v>
      </c>
    </row>
    <row r="121" spans="1:11" x14ac:dyDescent="0.25">
      <c r="A121" s="40" t="s">
        <v>219</v>
      </c>
      <c r="B121" s="86">
        <v>227</v>
      </c>
      <c r="C121" s="4">
        <f t="shared" si="15"/>
        <v>261.04999999999995</v>
      </c>
      <c r="D121" s="86">
        <v>329</v>
      </c>
      <c r="E121" s="113"/>
      <c r="F121" s="113"/>
      <c r="G121" s="113"/>
      <c r="H121" s="12">
        <f t="shared" si="16"/>
        <v>0</v>
      </c>
      <c r="J121" s="98">
        <f t="shared" si="10"/>
        <v>9.53781512605042</v>
      </c>
      <c r="K121" s="98">
        <f t="shared" si="11"/>
        <v>13.823529411764705</v>
      </c>
    </row>
    <row r="122" spans="1:11" x14ac:dyDescent="0.25">
      <c r="A122" s="40" t="s">
        <v>347</v>
      </c>
      <c r="B122" s="86">
        <v>42</v>
      </c>
      <c r="C122" s="4">
        <f t="shared" si="15"/>
        <v>48.3</v>
      </c>
      <c r="D122" s="86">
        <v>65</v>
      </c>
      <c r="E122" s="113"/>
      <c r="F122" s="113"/>
      <c r="G122" s="113"/>
      <c r="H122" s="12">
        <f t="shared" si="16"/>
        <v>0</v>
      </c>
      <c r="J122" s="98">
        <f t="shared" si="10"/>
        <v>1.7647058823529411</v>
      </c>
      <c r="K122" s="98">
        <f t="shared" si="11"/>
        <v>2.73109243697479</v>
      </c>
    </row>
    <row r="123" spans="1:11" x14ac:dyDescent="0.25">
      <c r="A123" s="40" t="s">
        <v>348</v>
      </c>
      <c r="B123" s="86">
        <v>68</v>
      </c>
      <c r="C123" s="4">
        <f t="shared" si="15"/>
        <v>78.199999999999989</v>
      </c>
      <c r="D123" s="86">
        <v>109</v>
      </c>
      <c r="E123" s="113"/>
      <c r="F123" s="113"/>
      <c r="G123" s="113"/>
      <c r="H123" s="12">
        <f t="shared" si="16"/>
        <v>0</v>
      </c>
      <c r="J123" s="98">
        <f t="shared" si="10"/>
        <v>2.8571428571428572</v>
      </c>
      <c r="K123" s="98">
        <f t="shared" si="11"/>
        <v>4.579831932773109</v>
      </c>
    </row>
    <row r="124" spans="1:11" hidden="1" x14ac:dyDescent="0.25">
      <c r="A124" s="40" t="s">
        <v>310</v>
      </c>
      <c r="B124" s="86">
        <v>444</v>
      </c>
      <c r="C124" s="4">
        <f t="shared" si="15"/>
        <v>510.59999999999997</v>
      </c>
      <c r="D124" s="86">
        <v>659</v>
      </c>
      <c r="E124" s="113"/>
      <c r="F124" s="113"/>
      <c r="G124" s="113"/>
      <c r="H124" s="12">
        <f t="shared" si="16"/>
        <v>0</v>
      </c>
      <c r="J124" s="98">
        <f t="shared" si="10"/>
        <v>18.655462184873947</v>
      </c>
      <c r="K124" s="98">
        <f t="shared" si="11"/>
        <v>27.689075630252098</v>
      </c>
    </row>
    <row r="125" spans="1:11" x14ac:dyDescent="0.25">
      <c r="A125" s="152" t="s">
        <v>311</v>
      </c>
      <c r="B125" s="86">
        <v>328</v>
      </c>
      <c r="C125" s="4">
        <f t="shared" si="15"/>
        <v>377.2</v>
      </c>
      <c r="D125" s="86">
        <v>483</v>
      </c>
      <c r="E125" s="113"/>
      <c r="F125" s="113"/>
      <c r="G125" s="113"/>
      <c r="H125" s="12">
        <f t="shared" si="16"/>
        <v>0</v>
      </c>
      <c r="J125" s="98">
        <f t="shared" si="10"/>
        <v>13.781512605042016</v>
      </c>
      <c r="K125" s="98">
        <f t="shared" si="11"/>
        <v>20.294117647058822</v>
      </c>
    </row>
    <row r="126" spans="1:11" x14ac:dyDescent="0.25">
      <c r="A126" s="152" t="s">
        <v>312</v>
      </c>
      <c r="B126" s="86">
        <v>179</v>
      </c>
      <c r="C126" s="4">
        <f t="shared" si="15"/>
        <v>205.85</v>
      </c>
      <c r="D126" s="86">
        <v>263</v>
      </c>
      <c r="E126" s="113"/>
      <c r="F126" s="113"/>
      <c r="G126" s="113"/>
      <c r="H126" s="12">
        <f t="shared" si="16"/>
        <v>0</v>
      </c>
      <c r="J126" s="98">
        <f t="shared" si="10"/>
        <v>7.5210084033613445</v>
      </c>
      <c r="K126" s="98">
        <f t="shared" si="11"/>
        <v>11.050420168067227</v>
      </c>
    </row>
    <row r="127" spans="1:11" x14ac:dyDescent="0.25">
      <c r="A127" s="73"/>
      <c r="B127" s="4"/>
      <c r="C127" s="4"/>
      <c r="D127" s="4"/>
      <c r="E127" s="114"/>
      <c r="F127" s="114"/>
      <c r="G127" s="114"/>
      <c r="H127" s="19"/>
      <c r="J127" s="98"/>
      <c r="K127" s="98"/>
    </row>
    <row r="128" spans="1:11" x14ac:dyDescent="0.25">
      <c r="A128" s="39" t="s">
        <v>188</v>
      </c>
      <c r="B128" s="10" t="s">
        <v>2</v>
      </c>
      <c r="C128" s="10" t="s">
        <v>3</v>
      </c>
      <c r="D128" s="10" t="s">
        <v>4</v>
      </c>
      <c r="E128" s="113"/>
      <c r="F128" s="113"/>
      <c r="G128" s="113"/>
      <c r="H128" s="12"/>
      <c r="J128" s="98"/>
      <c r="K128" s="98"/>
    </row>
    <row r="129" spans="1:11" x14ac:dyDescent="0.25">
      <c r="A129" s="40" t="s">
        <v>205</v>
      </c>
      <c r="B129" s="86">
        <v>192</v>
      </c>
      <c r="C129" s="4">
        <f>B129*1.15</f>
        <v>220.79999999999998</v>
      </c>
      <c r="D129" s="86">
        <v>299</v>
      </c>
      <c r="E129" s="113"/>
      <c r="F129" s="113"/>
      <c r="G129" s="113"/>
      <c r="H129" s="12">
        <f>(E129+F129+G129)*B129</f>
        <v>0</v>
      </c>
      <c r="J129" s="98">
        <f t="shared" si="10"/>
        <v>8.0672268907563023</v>
      </c>
      <c r="K129" s="98">
        <f t="shared" si="11"/>
        <v>12.563025210084033</v>
      </c>
    </row>
    <row r="130" spans="1:11" x14ac:dyDescent="0.25">
      <c r="A130" s="40" t="s">
        <v>204</v>
      </c>
      <c r="B130" s="86">
        <v>289</v>
      </c>
      <c r="C130" s="4">
        <f>B130*1.15</f>
        <v>332.34999999999997</v>
      </c>
      <c r="D130" s="86">
        <v>459</v>
      </c>
      <c r="E130" s="113"/>
      <c r="F130" s="113"/>
      <c r="G130" s="113"/>
      <c r="H130" s="12">
        <f>(E130+F130+G130)*B130</f>
        <v>0</v>
      </c>
      <c r="J130" s="98">
        <f t="shared" si="10"/>
        <v>12.142857142857142</v>
      </c>
      <c r="K130" s="98">
        <f t="shared" si="11"/>
        <v>19.285714285714285</v>
      </c>
    </row>
    <row r="131" spans="1:11" x14ac:dyDescent="0.25">
      <c r="A131" s="40" t="s">
        <v>203</v>
      </c>
      <c r="B131" s="86">
        <v>435</v>
      </c>
      <c r="C131" s="4">
        <f>B131*1.15</f>
        <v>500.24999999999994</v>
      </c>
      <c r="D131" s="86">
        <v>699</v>
      </c>
      <c r="E131" s="113"/>
      <c r="F131" s="113"/>
      <c r="G131" s="113"/>
      <c r="H131" s="12">
        <f>(E131+F131+G131)*B131</f>
        <v>0</v>
      </c>
      <c r="J131" s="98">
        <f t="shared" si="10"/>
        <v>18.277310924369747</v>
      </c>
      <c r="K131" s="98">
        <f t="shared" si="11"/>
        <v>29.369747899159663</v>
      </c>
    </row>
    <row r="132" spans="1:11" hidden="1" x14ac:dyDescent="0.25">
      <c r="A132" s="46" t="s">
        <v>191</v>
      </c>
      <c r="B132" s="4">
        <v>0</v>
      </c>
      <c r="C132" s="4">
        <f>B132*1.15</f>
        <v>0</v>
      </c>
      <c r="D132" s="4">
        <v>0</v>
      </c>
      <c r="E132" s="120"/>
      <c r="F132" s="121"/>
      <c r="G132" s="122"/>
      <c r="H132" s="35">
        <f>(E132+F132+G132)*B132</f>
        <v>0</v>
      </c>
      <c r="J132" s="98">
        <f t="shared" si="10"/>
        <v>0</v>
      </c>
      <c r="K132" s="98">
        <f t="shared" si="11"/>
        <v>0</v>
      </c>
    </row>
    <row r="133" spans="1:11" ht="15" customHeight="1" x14ac:dyDescent="0.25">
      <c r="A133" s="90"/>
      <c r="E133" s="32"/>
      <c r="F133" s="32"/>
      <c r="G133" s="32"/>
      <c r="H133" s="15"/>
      <c r="J133" s="98"/>
      <c r="K133" s="98"/>
    </row>
    <row r="134" spans="1:11" x14ac:dyDescent="0.25">
      <c r="A134" s="39" t="s">
        <v>5</v>
      </c>
      <c r="B134" s="10" t="s">
        <v>2</v>
      </c>
      <c r="C134" s="10" t="s">
        <v>3</v>
      </c>
      <c r="D134" s="10" t="s">
        <v>4</v>
      </c>
      <c r="E134" s="110"/>
      <c r="F134" s="111"/>
      <c r="G134" s="112"/>
      <c r="H134" s="12"/>
      <c r="J134" s="98"/>
      <c r="K134" s="98"/>
    </row>
    <row r="135" spans="1:11" x14ac:dyDescent="0.25">
      <c r="A135" s="40" t="s">
        <v>79</v>
      </c>
      <c r="B135" s="85">
        <v>23</v>
      </c>
      <c r="C135" s="4">
        <f>B135*1.15</f>
        <v>26.45</v>
      </c>
      <c r="D135" s="85">
        <v>39</v>
      </c>
      <c r="E135" s="47"/>
      <c r="F135" s="48"/>
      <c r="G135" s="49"/>
      <c r="H135" s="35">
        <f>F135*B135</f>
        <v>0</v>
      </c>
      <c r="I135" s="27"/>
      <c r="J135" s="98">
        <f t="shared" si="10"/>
        <v>0.96638655462184875</v>
      </c>
      <c r="K135" s="98">
        <f t="shared" si="11"/>
        <v>1.6386554621848739</v>
      </c>
    </row>
    <row r="136" spans="1:11" x14ac:dyDescent="0.25">
      <c r="A136" s="40" t="s">
        <v>455</v>
      </c>
      <c r="B136" s="85">
        <v>20</v>
      </c>
      <c r="C136" s="4">
        <f>B136*1.15</f>
        <v>23</v>
      </c>
      <c r="D136" s="85">
        <v>34</v>
      </c>
      <c r="E136" s="106"/>
      <c r="F136" s="48"/>
      <c r="G136" s="49"/>
      <c r="H136" s="35">
        <f>F136*B136</f>
        <v>0</v>
      </c>
      <c r="I136" s="27"/>
      <c r="J136" s="98">
        <f t="shared" si="10"/>
        <v>0.84033613445378152</v>
      </c>
      <c r="K136" s="98">
        <f t="shared" si="11"/>
        <v>1.4285714285714286</v>
      </c>
    </row>
    <row r="137" spans="1:11" x14ac:dyDescent="0.25">
      <c r="A137" s="152" t="s">
        <v>477</v>
      </c>
      <c r="B137" s="85">
        <v>31</v>
      </c>
      <c r="C137" s="4">
        <f t="shared" ref="C137:C178" si="17">B137*1.15</f>
        <v>35.65</v>
      </c>
      <c r="D137" s="85">
        <v>54</v>
      </c>
      <c r="E137" s="153"/>
      <c r="F137" s="153"/>
      <c r="G137" s="153"/>
      <c r="H137" s="12">
        <f>F137*B137</f>
        <v>0</v>
      </c>
      <c r="I137" s="27"/>
      <c r="J137" s="98">
        <f t="shared" si="10"/>
        <v>1.3025210084033614</v>
      </c>
      <c r="K137" s="98">
        <f t="shared" si="11"/>
        <v>2.26890756302521</v>
      </c>
    </row>
    <row r="138" spans="1:11" x14ac:dyDescent="0.25">
      <c r="A138" s="40" t="s">
        <v>413</v>
      </c>
      <c r="B138" s="85">
        <v>31</v>
      </c>
      <c r="C138" s="4">
        <f t="shared" si="17"/>
        <v>35.65</v>
      </c>
      <c r="D138" s="85">
        <v>54</v>
      </c>
      <c r="E138" s="93"/>
      <c r="F138" s="92"/>
      <c r="G138" s="43"/>
      <c r="H138" s="12">
        <f t="shared" ref="H138:H139" si="18">F138*B138</f>
        <v>0</v>
      </c>
      <c r="I138" s="27"/>
      <c r="J138" s="98">
        <f t="shared" si="10"/>
        <v>1.3025210084033614</v>
      </c>
      <c r="K138" s="98">
        <f t="shared" si="11"/>
        <v>2.26890756302521</v>
      </c>
    </row>
    <row r="139" spans="1:11" x14ac:dyDescent="0.25">
      <c r="A139" s="40" t="s">
        <v>412</v>
      </c>
      <c r="B139" s="85">
        <v>31</v>
      </c>
      <c r="C139" s="4">
        <f t="shared" si="17"/>
        <v>35.65</v>
      </c>
      <c r="D139" s="85">
        <v>54</v>
      </c>
      <c r="E139" s="25"/>
      <c r="F139" s="21"/>
      <c r="G139" s="23"/>
      <c r="H139" s="12">
        <f t="shared" si="18"/>
        <v>0</v>
      </c>
      <c r="I139" s="27"/>
      <c r="J139" s="98">
        <f t="shared" si="10"/>
        <v>1.3025210084033614</v>
      </c>
      <c r="K139" s="98">
        <f t="shared" si="11"/>
        <v>2.26890756302521</v>
      </c>
    </row>
    <row r="140" spans="1:11" x14ac:dyDescent="0.25">
      <c r="A140" s="152" t="s">
        <v>162</v>
      </c>
      <c r="B140" s="85">
        <v>23</v>
      </c>
      <c r="C140" s="4">
        <f t="shared" si="17"/>
        <v>26.45</v>
      </c>
      <c r="D140" s="85">
        <v>39</v>
      </c>
      <c r="E140" s="21"/>
      <c r="F140" s="21"/>
      <c r="G140" s="21"/>
      <c r="H140" s="12">
        <f t="shared" ref="H140:H147" si="19">(E140+F140+G140)*B140</f>
        <v>0</v>
      </c>
      <c r="I140" s="26"/>
      <c r="J140" s="98">
        <f t="shared" si="10"/>
        <v>0.96638655462184875</v>
      </c>
      <c r="K140" s="98">
        <f t="shared" si="11"/>
        <v>1.6386554621848739</v>
      </c>
    </row>
    <row r="141" spans="1:11" x14ac:dyDescent="0.25">
      <c r="A141" s="40" t="s">
        <v>185</v>
      </c>
      <c r="B141" s="85">
        <v>20</v>
      </c>
      <c r="C141" s="4">
        <f t="shared" si="17"/>
        <v>23</v>
      </c>
      <c r="D141" s="85">
        <v>34</v>
      </c>
      <c r="E141" s="25"/>
      <c r="F141" s="21"/>
      <c r="G141" s="23"/>
      <c r="H141" s="12">
        <f t="shared" si="19"/>
        <v>0</v>
      </c>
      <c r="I141" s="26"/>
      <c r="J141" s="98">
        <f t="shared" si="10"/>
        <v>0.84033613445378152</v>
      </c>
      <c r="K141" s="98">
        <f t="shared" si="11"/>
        <v>1.4285714285714286</v>
      </c>
    </row>
    <row r="142" spans="1:11" x14ac:dyDescent="0.25">
      <c r="A142" s="40" t="s">
        <v>457</v>
      </c>
      <c r="B142" s="85">
        <v>64</v>
      </c>
      <c r="C142" s="4">
        <f t="shared" si="17"/>
        <v>73.599999999999994</v>
      </c>
      <c r="D142" s="85">
        <v>99</v>
      </c>
      <c r="E142" s="107"/>
      <c r="F142" s="108"/>
      <c r="G142" s="109"/>
      <c r="H142" s="12">
        <f t="shared" si="19"/>
        <v>0</v>
      </c>
      <c r="I142" s="26"/>
      <c r="J142" s="98">
        <f t="shared" si="10"/>
        <v>2.6890756302521006</v>
      </c>
      <c r="K142" s="98">
        <f t="shared" si="11"/>
        <v>4.1596638655462179</v>
      </c>
    </row>
    <row r="143" spans="1:11" x14ac:dyDescent="0.25">
      <c r="A143" s="40" t="s">
        <v>18</v>
      </c>
      <c r="B143" s="85">
        <v>20</v>
      </c>
      <c r="C143" s="4">
        <f t="shared" si="17"/>
        <v>23</v>
      </c>
      <c r="D143" s="85">
        <v>34</v>
      </c>
      <c r="E143" s="21"/>
      <c r="F143" s="21"/>
      <c r="G143" s="21"/>
      <c r="H143" s="12">
        <f t="shared" si="19"/>
        <v>0</v>
      </c>
      <c r="J143" s="98">
        <f t="shared" si="10"/>
        <v>0.84033613445378152</v>
      </c>
      <c r="K143" s="98">
        <f t="shared" si="11"/>
        <v>1.4285714285714286</v>
      </c>
    </row>
    <row r="144" spans="1:11" x14ac:dyDescent="0.25">
      <c r="A144" s="40" t="s">
        <v>160</v>
      </c>
      <c r="B144" s="85">
        <v>20</v>
      </c>
      <c r="C144" s="4">
        <f t="shared" si="17"/>
        <v>23</v>
      </c>
      <c r="D144" s="85">
        <v>34</v>
      </c>
      <c r="E144" s="23"/>
      <c r="F144" s="21"/>
      <c r="G144" s="23"/>
      <c r="H144" s="12">
        <f t="shared" si="19"/>
        <v>0</v>
      </c>
      <c r="J144" s="98">
        <f t="shared" si="10"/>
        <v>0.84033613445378152</v>
      </c>
      <c r="K144" s="98">
        <f t="shared" si="11"/>
        <v>1.4285714285714286</v>
      </c>
    </row>
    <row r="145" spans="1:11" x14ac:dyDescent="0.25">
      <c r="A145" s="40" t="s">
        <v>222</v>
      </c>
      <c r="B145" s="85">
        <v>31</v>
      </c>
      <c r="C145" s="4">
        <f t="shared" si="17"/>
        <v>35.65</v>
      </c>
      <c r="D145" s="85">
        <v>54</v>
      </c>
      <c r="E145" s="23"/>
      <c r="F145" s="21"/>
      <c r="G145" s="23"/>
      <c r="H145" s="12">
        <f t="shared" si="19"/>
        <v>0</v>
      </c>
      <c r="J145" s="98">
        <f t="shared" si="10"/>
        <v>1.3025210084033614</v>
      </c>
      <c r="K145" s="98">
        <f t="shared" si="11"/>
        <v>2.26890756302521</v>
      </c>
    </row>
    <row r="146" spans="1:11" x14ac:dyDescent="0.25">
      <c r="A146" s="40" t="s">
        <v>223</v>
      </c>
      <c r="B146" s="85">
        <v>20</v>
      </c>
      <c r="C146" s="4">
        <f t="shared" si="17"/>
        <v>23</v>
      </c>
      <c r="D146" s="85">
        <v>34</v>
      </c>
      <c r="E146" s="23"/>
      <c r="F146" s="21"/>
      <c r="G146" s="23"/>
      <c r="H146" s="12">
        <f t="shared" si="19"/>
        <v>0</v>
      </c>
      <c r="J146" s="98">
        <f t="shared" si="10"/>
        <v>0.84033613445378152</v>
      </c>
      <c r="K146" s="98">
        <f t="shared" si="11"/>
        <v>1.4285714285714286</v>
      </c>
    </row>
    <row r="147" spans="1:11" x14ac:dyDescent="0.25">
      <c r="A147" s="89" t="s">
        <v>229</v>
      </c>
      <c r="B147" s="85">
        <v>33</v>
      </c>
      <c r="C147" s="4">
        <f t="shared" si="17"/>
        <v>37.949999999999996</v>
      </c>
      <c r="D147" s="85">
        <v>54</v>
      </c>
      <c r="E147" s="23"/>
      <c r="F147" s="21"/>
      <c r="G147" s="23"/>
      <c r="H147" s="12">
        <f t="shared" si="19"/>
        <v>0</v>
      </c>
      <c r="J147" s="98">
        <f t="shared" si="10"/>
        <v>1.3865546218487395</v>
      </c>
      <c r="K147" s="98">
        <f t="shared" si="11"/>
        <v>2.26890756302521</v>
      </c>
    </row>
    <row r="148" spans="1:11" x14ac:dyDescent="0.25">
      <c r="A148" s="40" t="s">
        <v>19</v>
      </c>
      <c r="B148" s="85">
        <v>22</v>
      </c>
      <c r="C148" s="4">
        <f t="shared" si="17"/>
        <v>25.299999999999997</v>
      </c>
      <c r="D148" s="85">
        <v>39</v>
      </c>
      <c r="E148" s="21"/>
      <c r="F148" s="21"/>
      <c r="G148" s="23"/>
      <c r="H148" s="12">
        <f>(E148+F148)*B148</f>
        <v>0</v>
      </c>
      <c r="J148" s="98">
        <f t="shared" si="10"/>
        <v>0.9243697478991596</v>
      </c>
      <c r="K148" s="98">
        <f t="shared" si="11"/>
        <v>1.6386554621848739</v>
      </c>
    </row>
    <row r="149" spans="1:11" x14ac:dyDescent="0.25">
      <c r="A149" s="40" t="s">
        <v>20</v>
      </c>
      <c r="B149" s="85">
        <v>22</v>
      </c>
      <c r="C149" s="4">
        <f t="shared" si="17"/>
        <v>25.299999999999997</v>
      </c>
      <c r="D149" s="85">
        <v>39</v>
      </c>
      <c r="E149" s="21"/>
      <c r="F149" s="21"/>
      <c r="G149" s="23"/>
      <c r="H149" s="12">
        <f>(E149+F149)*B149</f>
        <v>0</v>
      </c>
      <c r="J149" s="98">
        <f t="shared" si="10"/>
        <v>0.9243697478991596</v>
      </c>
      <c r="K149" s="98">
        <f t="shared" si="11"/>
        <v>1.6386554621848739</v>
      </c>
    </row>
    <row r="150" spans="1:11" x14ac:dyDescent="0.25">
      <c r="A150" s="40" t="s">
        <v>161</v>
      </c>
      <c r="B150" s="85">
        <v>22</v>
      </c>
      <c r="C150" s="4">
        <f t="shared" si="17"/>
        <v>25.299999999999997</v>
      </c>
      <c r="D150" s="85">
        <v>39</v>
      </c>
      <c r="E150" s="23"/>
      <c r="F150" s="21"/>
      <c r="G150" s="23"/>
      <c r="H150" s="12">
        <f>(E150+F150)*B150</f>
        <v>0</v>
      </c>
      <c r="J150" s="98">
        <f t="shared" si="10"/>
        <v>0.9243697478991596</v>
      </c>
      <c r="K150" s="98">
        <f t="shared" si="11"/>
        <v>1.6386554621848739</v>
      </c>
    </row>
    <row r="151" spans="1:11" x14ac:dyDescent="0.25">
      <c r="A151" s="40" t="s">
        <v>84</v>
      </c>
      <c r="B151" s="85">
        <v>22</v>
      </c>
      <c r="C151" s="4">
        <f t="shared" si="17"/>
        <v>25.299999999999997</v>
      </c>
      <c r="D151" s="85">
        <v>39</v>
      </c>
      <c r="E151" s="21"/>
      <c r="F151" s="21"/>
      <c r="G151" s="21"/>
      <c r="H151" s="12">
        <f t="shared" ref="H151:H191" si="20">(E151+F151+G151)*B151</f>
        <v>0</v>
      </c>
      <c r="J151" s="98">
        <f t="shared" si="10"/>
        <v>0.9243697478991596</v>
      </c>
      <c r="K151" s="98">
        <f t="shared" si="11"/>
        <v>1.6386554621848739</v>
      </c>
    </row>
    <row r="152" spans="1:11" x14ac:dyDescent="0.25">
      <c r="A152" s="152" t="s">
        <v>446</v>
      </c>
      <c r="B152" s="85">
        <v>22</v>
      </c>
      <c r="C152" s="4">
        <f t="shared" si="17"/>
        <v>25.299999999999997</v>
      </c>
      <c r="D152" s="85">
        <v>39</v>
      </c>
      <c r="E152" s="21"/>
      <c r="F152" s="21"/>
      <c r="G152" s="21"/>
      <c r="H152" s="12">
        <f t="shared" si="20"/>
        <v>0</v>
      </c>
      <c r="J152" s="98">
        <f t="shared" si="10"/>
        <v>0.9243697478991596</v>
      </c>
      <c r="K152" s="98">
        <f t="shared" si="11"/>
        <v>1.6386554621848739</v>
      </c>
    </row>
    <row r="153" spans="1:11" x14ac:dyDescent="0.25">
      <c r="A153" s="40" t="s">
        <v>346</v>
      </c>
      <c r="B153" s="85">
        <v>67</v>
      </c>
      <c r="C153" s="4">
        <f t="shared" si="17"/>
        <v>77.05</v>
      </c>
      <c r="D153" s="85">
        <v>119</v>
      </c>
      <c r="E153" s="110"/>
      <c r="F153" s="111"/>
      <c r="G153" s="112"/>
      <c r="H153" s="12">
        <f t="shared" si="20"/>
        <v>0</v>
      </c>
      <c r="J153" s="98">
        <f t="shared" si="10"/>
        <v>2.8151260504201678</v>
      </c>
      <c r="K153" s="98">
        <f t="shared" si="11"/>
        <v>5</v>
      </c>
    </row>
    <row r="154" spans="1:11" x14ac:dyDescent="0.25">
      <c r="A154" s="40" t="s">
        <v>462</v>
      </c>
      <c r="B154" s="85">
        <v>84</v>
      </c>
      <c r="C154" s="4">
        <f t="shared" si="17"/>
        <v>96.6</v>
      </c>
      <c r="D154" s="85">
        <v>149</v>
      </c>
      <c r="E154" s="110"/>
      <c r="F154" s="111"/>
      <c r="G154" s="112"/>
      <c r="H154" s="12">
        <f t="shared" si="20"/>
        <v>0</v>
      </c>
      <c r="J154" s="98">
        <f t="shared" si="10"/>
        <v>3.5294117647058822</v>
      </c>
      <c r="K154" s="98">
        <f t="shared" si="11"/>
        <v>6.2605042016806722</v>
      </c>
    </row>
    <row r="155" spans="1:11" x14ac:dyDescent="0.25">
      <c r="A155" s="40" t="s">
        <v>361</v>
      </c>
      <c r="B155" s="85">
        <v>79</v>
      </c>
      <c r="C155" s="4">
        <f t="shared" si="17"/>
        <v>90.85</v>
      </c>
      <c r="D155" s="85">
        <v>149</v>
      </c>
      <c r="E155" s="110"/>
      <c r="F155" s="111"/>
      <c r="G155" s="112"/>
      <c r="H155" s="12">
        <f t="shared" si="20"/>
        <v>0</v>
      </c>
      <c r="J155" s="98">
        <f t="shared" si="10"/>
        <v>3.3193277310924367</v>
      </c>
      <c r="K155" s="98">
        <f t="shared" si="11"/>
        <v>6.2605042016806722</v>
      </c>
    </row>
    <row r="156" spans="1:11" x14ac:dyDescent="0.25">
      <c r="A156" s="40" t="s">
        <v>360</v>
      </c>
      <c r="B156" s="85">
        <v>79</v>
      </c>
      <c r="C156" s="4">
        <f t="shared" si="17"/>
        <v>90.85</v>
      </c>
      <c r="D156" s="85">
        <v>149</v>
      </c>
      <c r="E156" s="110"/>
      <c r="F156" s="111"/>
      <c r="G156" s="112"/>
      <c r="H156" s="12">
        <f t="shared" si="20"/>
        <v>0</v>
      </c>
      <c r="J156" s="98">
        <f t="shared" si="10"/>
        <v>3.3193277310924367</v>
      </c>
      <c r="K156" s="98">
        <f t="shared" si="11"/>
        <v>6.2605042016806722</v>
      </c>
    </row>
    <row r="157" spans="1:11" x14ac:dyDescent="0.25">
      <c r="A157" s="40" t="s">
        <v>409</v>
      </c>
      <c r="B157" s="85">
        <v>79</v>
      </c>
      <c r="C157" s="4">
        <f t="shared" si="17"/>
        <v>90.85</v>
      </c>
      <c r="D157" s="85">
        <v>139</v>
      </c>
      <c r="E157" s="110"/>
      <c r="F157" s="111"/>
      <c r="G157" s="112"/>
      <c r="H157" s="12">
        <f t="shared" si="20"/>
        <v>0</v>
      </c>
      <c r="J157" s="98">
        <f t="shared" si="10"/>
        <v>3.3193277310924367</v>
      </c>
      <c r="K157" s="98">
        <f t="shared" si="11"/>
        <v>5.8403361344537812</v>
      </c>
    </row>
    <row r="158" spans="1:11" x14ac:dyDescent="0.25">
      <c r="A158" s="40" t="s">
        <v>414</v>
      </c>
      <c r="B158" s="85">
        <v>64</v>
      </c>
      <c r="C158" s="4">
        <f t="shared" si="17"/>
        <v>73.599999999999994</v>
      </c>
      <c r="D158" s="85">
        <v>119</v>
      </c>
      <c r="E158" s="110"/>
      <c r="F158" s="111"/>
      <c r="G158" s="112"/>
      <c r="H158" s="12">
        <f t="shared" si="20"/>
        <v>0</v>
      </c>
      <c r="J158" s="98">
        <f t="shared" si="10"/>
        <v>2.6890756302521006</v>
      </c>
      <c r="K158" s="98">
        <f t="shared" si="11"/>
        <v>5</v>
      </c>
    </row>
    <row r="159" spans="1:11" x14ac:dyDescent="0.25">
      <c r="A159" s="40" t="s">
        <v>71</v>
      </c>
      <c r="B159" s="85">
        <v>61</v>
      </c>
      <c r="C159" s="4">
        <f t="shared" si="17"/>
        <v>70.149999999999991</v>
      </c>
      <c r="D159" s="85">
        <v>109</v>
      </c>
      <c r="E159" s="110"/>
      <c r="F159" s="111"/>
      <c r="G159" s="112"/>
      <c r="H159" s="12">
        <f t="shared" si="20"/>
        <v>0</v>
      </c>
      <c r="J159" s="98">
        <f t="shared" si="10"/>
        <v>2.5630252100840334</v>
      </c>
      <c r="K159" s="98">
        <f t="shared" si="11"/>
        <v>4.579831932773109</v>
      </c>
    </row>
    <row r="160" spans="1:11" x14ac:dyDescent="0.25">
      <c r="A160" s="150" t="s">
        <v>443</v>
      </c>
      <c r="B160" s="85">
        <v>320</v>
      </c>
      <c r="C160" s="4">
        <f t="shared" si="17"/>
        <v>368</v>
      </c>
      <c r="D160" s="85">
        <v>490</v>
      </c>
      <c r="E160" s="110"/>
      <c r="F160" s="111"/>
      <c r="G160" s="112"/>
      <c r="H160" s="12">
        <f t="shared" si="20"/>
        <v>0</v>
      </c>
      <c r="J160" s="98">
        <f t="shared" ref="J160:J225" si="21">B160/$K$7</f>
        <v>13.445378151260504</v>
      </c>
      <c r="K160" s="98">
        <f t="shared" ref="K160:K225" si="22">D160/$K$7</f>
        <v>20.588235294117645</v>
      </c>
    </row>
    <row r="161" spans="1:11" x14ac:dyDescent="0.25">
      <c r="A161" s="150" t="s">
        <v>445</v>
      </c>
      <c r="B161" s="85">
        <v>320</v>
      </c>
      <c r="C161" s="4">
        <f t="shared" si="17"/>
        <v>368</v>
      </c>
      <c r="D161" s="85">
        <v>490</v>
      </c>
      <c r="E161" s="110"/>
      <c r="F161" s="111"/>
      <c r="G161" s="112"/>
      <c r="H161" s="12">
        <f t="shared" si="20"/>
        <v>0</v>
      </c>
      <c r="J161" s="98">
        <f t="shared" si="21"/>
        <v>13.445378151260504</v>
      </c>
      <c r="K161" s="98">
        <f t="shared" si="22"/>
        <v>20.588235294117645</v>
      </c>
    </row>
    <row r="162" spans="1:11" x14ac:dyDescent="0.25">
      <c r="A162" s="40" t="s">
        <v>72</v>
      </c>
      <c r="B162" s="85">
        <v>154</v>
      </c>
      <c r="C162" s="4">
        <f t="shared" si="17"/>
        <v>177.1</v>
      </c>
      <c r="D162" s="85">
        <v>279</v>
      </c>
      <c r="E162" s="110"/>
      <c r="F162" s="111"/>
      <c r="G162" s="112"/>
      <c r="H162" s="12">
        <f t="shared" si="20"/>
        <v>0</v>
      </c>
      <c r="J162" s="98">
        <f t="shared" si="21"/>
        <v>6.4705882352941178</v>
      </c>
      <c r="K162" s="98">
        <f t="shared" si="22"/>
        <v>11.722689075630251</v>
      </c>
    </row>
    <row r="163" spans="1:11" x14ac:dyDescent="0.25">
      <c r="A163" s="40" t="s">
        <v>449</v>
      </c>
      <c r="B163" s="85">
        <v>209</v>
      </c>
      <c r="C163" s="4">
        <f t="shared" si="17"/>
        <v>240.35</v>
      </c>
      <c r="D163" s="85">
        <v>379</v>
      </c>
      <c r="E163" s="110"/>
      <c r="F163" s="111"/>
      <c r="G163" s="112"/>
      <c r="H163" s="12">
        <f t="shared" si="20"/>
        <v>0</v>
      </c>
      <c r="J163" s="98">
        <f t="shared" si="21"/>
        <v>8.7815126050420158</v>
      </c>
      <c r="K163" s="98">
        <f t="shared" si="22"/>
        <v>15.92436974789916</v>
      </c>
    </row>
    <row r="164" spans="1:11" x14ac:dyDescent="0.25">
      <c r="A164" s="40" t="s">
        <v>404</v>
      </c>
      <c r="B164" s="85">
        <v>179</v>
      </c>
      <c r="C164" s="4">
        <f t="shared" si="17"/>
        <v>205.85</v>
      </c>
      <c r="D164" s="85">
        <v>309</v>
      </c>
      <c r="E164" s="110"/>
      <c r="F164" s="111"/>
      <c r="G164" s="112"/>
      <c r="H164" s="12">
        <f t="shared" si="20"/>
        <v>0</v>
      </c>
      <c r="J164" s="98">
        <f t="shared" si="21"/>
        <v>7.5210084033613445</v>
      </c>
      <c r="K164" s="98">
        <f t="shared" si="22"/>
        <v>12.983193277310924</v>
      </c>
    </row>
    <row r="165" spans="1:11" x14ac:dyDescent="0.25">
      <c r="A165" s="152" t="s">
        <v>421</v>
      </c>
      <c r="B165" s="85">
        <v>209</v>
      </c>
      <c r="C165" s="4">
        <f t="shared" si="17"/>
        <v>240.35</v>
      </c>
      <c r="D165" s="85">
        <v>379</v>
      </c>
      <c r="E165" s="110"/>
      <c r="F165" s="111"/>
      <c r="G165" s="112"/>
      <c r="H165" s="12">
        <f t="shared" si="20"/>
        <v>0</v>
      </c>
      <c r="J165" s="98">
        <f t="shared" si="21"/>
        <v>8.7815126050420158</v>
      </c>
      <c r="K165" s="98">
        <f t="shared" si="22"/>
        <v>15.92436974789916</v>
      </c>
    </row>
    <row r="166" spans="1:11" x14ac:dyDescent="0.25">
      <c r="A166" s="152" t="s">
        <v>424</v>
      </c>
      <c r="B166" s="85">
        <v>449</v>
      </c>
      <c r="C166" s="4">
        <f t="shared" si="17"/>
        <v>516.34999999999991</v>
      </c>
      <c r="D166" s="85">
        <v>739</v>
      </c>
      <c r="E166" s="110"/>
      <c r="F166" s="111"/>
      <c r="G166" s="112"/>
      <c r="H166" s="12">
        <f t="shared" si="20"/>
        <v>0</v>
      </c>
      <c r="J166" s="98">
        <f t="shared" si="21"/>
        <v>18.865546218487395</v>
      </c>
      <c r="K166" s="98">
        <f t="shared" si="22"/>
        <v>31.050420168067227</v>
      </c>
    </row>
    <row r="167" spans="1:11" x14ac:dyDescent="0.25">
      <c r="A167" s="152" t="s">
        <v>425</v>
      </c>
      <c r="B167" s="85">
        <v>849</v>
      </c>
      <c r="C167" s="4">
        <f t="shared" si="17"/>
        <v>976.34999999999991</v>
      </c>
      <c r="D167" s="85">
        <v>1399</v>
      </c>
      <c r="E167" s="110"/>
      <c r="F167" s="111"/>
      <c r="G167" s="112"/>
      <c r="H167" s="12">
        <f t="shared" si="20"/>
        <v>0</v>
      </c>
      <c r="J167" s="98">
        <f t="shared" si="21"/>
        <v>35.672268907563023</v>
      </c>
      <c r="K167" s="98">
        <f t="shared" si="22"/>
        <v>58.781512605042018</v>
      </c>
    </row>
    <row r="168" spans="1:11" x14ac:dyDescent="0.25">
      <c r="A168" s="40" t="s">
        <v>466</v>
      </c>
      <c r="B168" s="85">
        <v>338</v>
      </c>
      <c r="C168" s="4">
        <f t="shared" si="17"/>
        <v>388.7</v>
      </c>
      <c r="D168" s="85">
        <v>599</v>
      </c>
      <c r="E168" s="110"/>
      <c r="F168" s="111"/>
      <c r="G168" s="112"/>
      <c r="H168" s="12">
        <f t="shared" si="20"/>
        <v>0</v>
      </c>
      <c r="J168" s="98">
        <f t="shared" si="21"/>
        <v>14.201680672268907</v>
      </c>
      <c r="K168" s="98">
        <f t="shared" si="22"/>
        <v>25.168067226890756</v>
      </c>
    </row>
    <row r="169" spans="1:11" x14ac:dyDescent="0.25">
      <c r="A169" s="40" t="s">
        <v>234</v>
      </c>
      <c r="B169" s="85">
        <v>286</v>
      </c>
      <c r="C169" s="4">
        <f t="shared" si="17"/>
        <v>328.9</v>
      </c>
      <c r="D169" s="85">
        <v>539</v>
      </c>
      <c r="E169" s="110"/>
      <c r="F169" s="111"/>
      <c r="G169" s="112"/>
      <c r="H169" s="12">
        <f t="shared" si="20"/>
        <v>0</v>
      </c>
      <c r="J169" s="98">
        <f t="shared" si="21"/>
        <v>12.016806722689076</v>
      </c>
      <c r="K169" s="98">
        <f t="shared" si="22"/>
        <v>22.647058823529409</v>
      </c>
    </row>
    <row r="170" spans="1:11" x14ac:dyDescent="0.25">
      <c r="A170" s="40" t="s">
        <v>73</v>
      </c>
      <c r="B170" s="85">
        <v>264</v>
      </c>
      <c r="C170" s="4">
        <f t="shared" si="17"/>
        <v>303.59999999999997</v>
      </c>
      <c r="D170" s="85">
        <v>499</v>
      </c>
      <c r="E170" s="110"/>
      <c r="F170" s="111"/>
      <c r="G170" s="112"/>
      <c r="H170" s="12">
        <f t="shared" si="20"/>
        <v>0</v>
      </c>
      <c r="J170" s="98">
        <f t="shared" si="21"/>
        <v>11.092436974789916</v>
      </c>
      <c r="K170" s="98">
        <f t="shared" si="22"/>
        <v>20.966386554621849</v>
      </c>
    </row>
    <row r="171" spans="1:11" x14ac:dyDescent="0.25">
      <c r="A171" s="40" t="s">
        <v>74</v>
      </c>
      <c r="B171" s="85">
        <v>380</v>
      </c>
      <c r="C171" s="4">
        <f t="shared" si="17"/>
        <v>436.99999999999994</v>
      </c>
      <c r="D171" s="85">
        <v>699</v>
      </c>
      <c r="E171" s="110"/>
      <c r="F171" s="111"/>
      <c r="G171" s="112"/>
      <c r="H171" s="12">
        <f t="shared" si="20"/>
        <v>0</v>
      </c>
      <c r="J171" s="98">
        <f t="shared" si="21"/>
        <v>15.966386554621849</v>
      </c>
      <c r="K171" s="98">
        <f t="shared" si="22"/>
        <v>29.369747899159663</v>
      </c>
    </row>
    <row r="172" spans="1:11" x14ac:dyDescent="0.25">
      <c r="A172" s="40" t="s">
        <v>196</v>
      </c>
      <c r="B172" s="85">
        <v>507</v>
      </c>
      <c r="C172" s="4">
        <f t="shared" si="17"/>
        <v>583.04999999999995</v>
      </c>
      <c r="D172" s="85">
        <v>990</v>
      </c>
      <c r="E172" s="110"/>
      <c r="F172" s="111"/>
      <c r="G172" s="112"/>
      <c r="H172" s="12">
        <f t="shared" si="20"/>
        <v>0</v>
      </c>
      <c r="J172" s="98">
        <f t="shared" si="21"/>
        <v>21.30252100840336</v>
      </c>
      <c r="K172" s="98">
        <f t="shared" si="22"/>
        <v>41.596638655462186</v>
      </c>
    </row>
    <row r="173" spans="1:11" x14ac:dyDescent="0.25">
      <c r="A173" s="40" t="s">
        <v>448</v>
      </c>
      <c r="B173" s="85">
        <v>589</v>
      </c>
      <c r="C173" s="4">
        <f t="shared" si="17"/>
        <v>677.34999999999991</v>
      </c>
      <c r="D173" s="85">
        <v>899</v>
      </c>
      <c r="E173" s="110"/>
      <c r="F173" s="111"/>
      <c r="G173" s="112"/>
      <c r="H173" s="12">
        <f t="shared" si="20"/>
        <v>0</v>
      </c>
      <c r="J173" s="98">
        <f t="shared" si="21"/>
        <v>24.747899159663866</v>
      </c>
      <c r="K173" s="98">
        <f t="shared" si="22"/>
        <v>37.773109243697476</v>
      </c>
    </row>
    <row r="174" spans="1:11" x14ac:dyDescent="0.25">
      <c r="A174" s="40" t="s">
        <v>319</v>
      </c>
      <c r="B174" s="85">
        <v>1690</v>
      </c>
      <c r="C174" s="4">
        <f t="shared" si="17"/>
        <v>1943.4999999999998</v>
      </c>
      <c r="D174" s="85">
        <v>2490</v>
      </c>
      <c r="E174" s="110"/>
      <c r="F174" s="111"/>
      <c r="G174" s="112"/>
      <c r="H174" s="12">
        <f t="shared" si="20"/>
        <v>0</v>
      </c>
      <c r="J174" s="98">
        <f t="shared" si="21"/>
        <v>71.008403361344534</v>
      </c>
      <c r="K174" s="98">
        <f t="shared" si="22"/>
        <v>104.62184873949579</v>
      </c>
    </row>
    <row r="175" spans="1:11" x14ac:dyDescent="0.25">
      <c r="A175" s="40" t="s">
        <v>377</v>
      </c>
      <c r="B175" s="85">
        <v>380</v>
      </c>
      <c r="C175" s="4">
        <f t="shared" si="17"/>
        <v>436.99999999999994</v>
      </c>
      <c r="D175" s="85">
        <v>639</v>
      </c>
      <c r="E175" s="110"/>
      <c r="F175" s="111"/>
      <c r="G175" s="112"/>
      <c r="H175" s="12">
        <f t="shared" si="20"/>
        <v>0</v>
      </c>
      <c r="J175" s="98">
        <f t="shared" si="21"/>
        <v>15.966386554621849</v>
      </c>
      <c r="K175" s="98">
        <f t="shared" si="22"/>
        <v>26.84873949579832</v>
      </c>
    </row>
    <row r="176" spans="1:11" x14ac:dyDescent="0.25">
      <c r="A176" s="40" t="s">
        <v>317</v>
      </c>
      <c r="B176" s="85">
        <v>365</v>
      </c>
      <c r="C176" s="4">
        <f t="shared" si="17"/>
        <v>419.74999999999994</v>
      </c>
      <c r="D176" s="85">
        <v>569</v>
      </c>
      <c r="E176" s="110"/>
      <c r="F176" s="111"/>
      <c r="G176" s="112"/>
      <c r="H176" s="12">
        <f t="shared" si="20"/>
        <v>0</v>
      </c>
      <c r="J176" s="98">
        <f t="shared" si="21"/>
        <v>15.336134453781511</v>
      </c>
      <c r="K176" s="98">
        <f t="shared" si="22"/>
        <v>23.907563025210084</v>
      </c>
    </row>
    <row r="177" spans="1:11" x14ac:dyDescent="0.25">
      <c r="A177" s="40" t="s">
        <v>232</v>
      </c>
      <c r="B177" s="85">
        <v>638</v>
      </c>
      <c r="C177" s="4">
        <f t="shared" si="17"/>
        <v>733.69999999999993</v>
      </c>
      <c r="D177" s="85">
        <v>1090</v>
      </c>
      <c r="E177" s="110"/>
      <c r="F177" s="111"/>
      <c r="G177" s="112"/>
      <c r="H177" s="12">
        <f t="shared" si="20"/>
        <v>0</v>
      </c>
      <c r="J177" s="98">
        <f t="shared" si="21"/>
        <v>26.806722689075631</v>
      </c>
      <c r="K177" s="98">
        <f t="shared" si="22"/>
        <v>45.798319327731093</v>
      </c>
    </row>
    <row r="178" spans="1:11" x14ac:dyDescent="0.25">
      <c r="A178" s="40" t="s">
        <v>318</v>
      </c>
      <c r="B178" s="85">
        <v>710</v>
      </c>
      <c r="C178" s="4">
        <f t="shared" si="17"/>
        <v>816.49999999999989</v>
      </c>
      <c r="D178" s="85">
        <v>1090</v>
      </c>
      <c r="E178" s="110"/>
      <c r="F178" s="111"/>
      <c r="G178" s="112"/>
      <c r="H178" s="12">
        <f t="shared" si="20"/>
        <v>0</v>
      </c>
      <c r="J178" s="98">
        <f t="shared" si="21"/>
        <v>29.831932773109244</v>
      </c>
      <c r="K178" s="98">
        <f t="shared" si="22"/>
        <v>45.798319327731093</v>
      </c>
    </row>
    <row r="179" spans="1:11" x14ac:dyDescent="0.25">
      <c r="A179" s="11" t="s">
        <v>168</v>
      </c>
      <c r="B179" s="85">
        <v>269</v>
      </c>
      <c r="C179" s="4">
        <f>B179*1.21</f>
        <v>325.49</v>
      </c>
      <c r="D179" s="85" t="s">
        <v>320</v>
      </c>
      <c r="E179" s="110"/>
      <c r="F179" s="111"/>
      <c r="G179" s="112"/>
      <c r="H179" s="12">
        <f t="shared" si="20"/>
        <v>0</v>
      </c>
      <c r="J179" s="98">
        <f t="shared" si="21"/>
        <v>11.30252100840336</v>
      </c>
      <c r="K179" s="98"/>
    </row>
    <row r="180" spans="1:11" x14ac:dyDescent="0.25">
      <c r="A180" s="11" t="s">
        <v>164</v>
      </c>
      <c r="B180" s="85">
        <v>584</v>
      </c>
      <c r="C180" s="4">
        <f>B180*1.15</f>
        <v>671.59999999999991</v>
      </c>
      <c r="D180" s="85">
        <v>889</v>
      </c>
      <c r="E180" s="110"/>
      <c r="F180" s="111"/>
      <c r="G180" s="112"/>
      <c r="H180" s="12">
        <f t="shared" si="20"/>
        <v>0</v>
      </c>
      <c r="J180" s="98">
        <f t="shared" si="21"/>
        <v>24.537815126050418</v>
      </c>
      <c r="K180" s="98">
        <f t="shared" si="22"/>
        <v>37.352941176470587</v>
      </c>
    </row>
    <row r="181" spans="1:11" x14ac:dyDescent="0.25">
      <c r="A181" s="11" t="s">
        <v>309</v>
      </c>
      <c r="B181" s="85">
        <v>740</v>
      </c>
      <c r="C181" s="4">
        <f>B181*1.15</f>
        <v>850.99999999999989</v>
      </c>
      <c r="D181" s="85">
        <v>1349</v>
      </c>
      <c r="E181" s="110"/>
      <c r="F181" s="111"/>
      <c r="G181" s="112"/>
      <c r="H181" s="12">
        <f t="shared" si="20"/>
        <v>0</v>
      </c>
      <c r="J181" s="98">
        <f t="shared" si="21"/>
        <v>31.092436974789916</v>
      </c>
      <c r="K181" s="98">
        <f t="shared" si="22"/>
        <v>56.680672268907564</v>
      </c>
    </row>
    <row r="182" spans="1:11" x14ac:dyDescent="0.25">
      <c r="A182" s="11" t="s">
        <v>169</v>
      </c>
      <c r="B182" s="85">
        <v>329</v>
      </c>
      <c r="C182" s="4">
        <f t="shared" ref="C182:C191" si="23">B182*1.21</f>
        <v>398.09</v>
      </c>
      <c r="E182" s="110"/>
      <c r="F182" s="111"/>
      <c r="G182" s="112"/>
      <c r="H182" s="12">
        <f t="shared" si="20"/>
        <v>0</v>
      </c>
      <c r="J182" s="98">
        <f t="shared" si="21"/>
        <v>13.823529411764705</v>
      </c>
      <c r="K182" s="98">
        <f t="shared" si="22"/>
        <v>0</v>
      </c>
    </row>
    <row r="183" spans="1:11" x14ac:dyDescent="0.25">
      <c r="A183" s="152" t="s">
        <v>475</v>
      </c>
      <c r="B183" s="85">
        <v>230</v>
      </c>
      <c r="C183" s="4">
        <f t="shared" si="23"/>
        <v>278.3</v>
      </c>
      <c r="D183" s="85">
        <v>349</v>
      </c>
      <c r="E183" s="110"/>
      <c r="F183" s="111"/>
      <c r="G183" s="112"/>
      <c r="H183" s="12">
        <f t="shared" si="20"/>
        <v>0</v>
      </c>
      <c r="J183" s="98">
        <f t="shared" si="21"/>
        <v>9.6638655462184868</v>
      </c>
      <c r="K183" s="98"/>
    </row>
    <row r="184" spans="1:11" x14ac:dyDescent="0.25">
      <c r="A184" s="152" t="s">
        <v>326</v>
      </c>
      <c r="B184" s="85">
        <v>153</v>
      </c>
      <c r="C184" s="4">
        <f t="shared" si="23"/>
        <v>185.13</v>
      </c>
      <c r="D184" s="85">
        <v>239</v>
      </c>
      <c r="E184" s="21"/>
      <c r="F184" s="21"/>
      <c r="G184" s="67"/>
      <c r="H184" s="12">
        <f t="shared" si="20"/>
        <v>0</v>
      </c>
      <c r="J184" s="98">
        <f t="shared" si="21"/>
        <v>6.4285714285714279</v>
      </c>
      <c r="K184" s="98">
        <f t="shared" si="22"/>
        <v>10.042016806722689</v>
      </c>
    </row>
    <row r="185" spans="1:11" x14ac:dyDescent="0.25">
      <c r="A185" s="152" t="s">
        <v>323</v>
      </c>
      <c r="B185" s="85">
        <v>153</v>
      </c>
      <c r="C185" s="4">
        <f t="shared" si="23"/>
        <v>185.13</v>
      </c>
      <c r="D185" s="85">
        <v>239</v>
      </c>
      <c r="E185" s="110"/>
      <c r="F185" s="111"/>
      <c r="G185" s="112"/>
      <c r="H185" s="12">
        <f t="shared" si="20"/>
        <v>0</v>
      </c>
      <c r="J185" s="98">
        <f t="shared" si="21"/>
        <v>6.4285714285714279</v>
      </c>
      <c r="K185" s="98">
        <f t="shared" si="22"/>
        <v>10.042016806722689</v>
      </c>
    </row>
    <row r="186" spans="1:11" x14ac:dyDescent="0.25">
      <c r="A186" s="152" t="s">
        <v>324</v>
      </c>
      <c r="B186" s="85">
        <v>670</v>
      </c>
      <c r="C186" s="4">
        <f t="shared" si="23"/>
        <v>810.69999999999993</v>
      </c>
      <c r="D186" s="85">
        <v>1090</v>
      </c>
      <c r="E186" s="110"/>
      <c r="F186" s="111"/>
      <c r="G186" s="112"/>
      <c r="H186" s="12">
        <f t="shared" si="20"/>
        <v>0</v>
      </c>
      <c r="J186" s="98">
        <f t="shared" si="21"/>
        <v>28.15126050420168</v>
      </c>
      <c r="K186" s="98">
        <f t="shared" si="22"/>
        <v>45.798319327731093</v>
      </c>
    </row>
    <row r="187" spans="1:11" x14ac:dyDescent="0.25">
      <c r="A187" s="152" t="s">
        <v>325</v>
      </c>
      <c r="B187" s="85">
        <v>730</v>
      </c>
      <c r="C187" s="4">
        <f t="shared" si="23"/>
        <v>883.3</v>
      </c>
      <c r="D187" s="85">
        <v>1190</v>
      </c>
      <c r="E187" s="110"/>
      <c r="F187" s="111"/>
      <c r="G187" s="112"/>
      <c r="H187" s="12">
        <f t="shared" si="20"/>
        <v>0</v>
      </c>
      <c r="J187" s="98">
        <f t="shared" si="21"/>
        <v>30.672268907563023</v>
      </c>
      <c r="K187" s="98">
        <f t="shared" si="22"/>
        <v>50</v>
      </c>
    </row>
    <row r="188" spans="1:11" x14ac:dyDescent="0.25">
      <c r="A188" s="152" t="s">
        <v>327</v>
      </c>
      <c r="B188" s="85">
        <v>670</v>
      </c>
      <c r="C188" s="4">
        <f t="shared" si="23"/>
        <v>810.69999999999993</v>
      </c>
      <c r="D188" s="85">
        <v>1090</v>
      </c>
      <c r="E188" s="110"/>
      <c r="F188" s="111"/>
      <c r="G188" s="112"/>
      <c r="H188" s="12">
        <f t="shared" si="20"/>
        <v>0</v>
      </c>
      <c r="J188" s="98">
        <f t="shared" si="21"/>
        <v>28.15126050420168</v>
      </c>
      <c r="K188" s="98">
        <f t="shared" si="22"/>
        <v>45.798319327731093</v>
      </c>
    </row>
    <row r="189" spans="1:11" x14ac:dyDescent="0.25">
      <c r="A189" s="152" t="s">
        <v>328</v>
      </c>
      <c r="B189" s="85">
        <v>325</v>
      </c>
      <c r="C189" s="4">
        <f t="shared" si="23"/>
        <v>393.25</v>
      </c>
      <c r="D189" s="85">
        <v>540</v>
      </c>
      <c r="E189" s="110"/>
      <c r="F189" s="111"/>
      <c r="G189" s="112"/>
      <c r="H189" s="12">
        <f t="shared" si="20"/>
        <v>0</v>
      </c>
      <c r="J189" s="98">
        <f t="shared" si="21"/>
        <v>13.655462184873949</v>
      </c>
      <c r="K189" s="98">
        <f t="shared" si="22"/>
        <v>22.689075630252098</v>
      </c>
    </row>
    <row r="190" spans="1:11" x14ac:dyDescent="0.25">
      <c r="A190" s="152" t="s">
        <v>423</v>
      </c>
      <c r="B190" s="85">
        <v>1890</v>
      </c>
      <c r="C190" s="4">
        <f t="shared" si="23"/>
        <v>2286.9</v>
      </c>
      <c r="D190" s="85">
        <v>2790</v>
      </c>
      <c r="E190" s="110"/>
      <c r="F190" s="111"/>
      <c r="G190" s="112"/>
      <c r="H190" s="12">
        <f t="shared" si="20"/>
        <v>0</v>
      </c>
      <c r="J190" s="98">
        <f t="shared" si="21"/>
        <v>79.411764705882348</v>
      </c>
      <c r="K190" s="98">
        <f t="shared" si="22"/>
        <v>117.22689075630252</v>
      </c>
    </row>
    <row r="191" spans="1:11" x14ac:dyDescent="0.25">
      <c r="A191" s="152" t="s">
        <v>314</v>
      </c>
      <c r="B191" s="85">
        <v>98</v>
      </c>
      <c r="C191" s="4">
        <f t="shared" si="23"/>
        <v>118.58</v>
      </c>
      <c r="D191" s="85">
        <v>164</v>
      </c>
      <c r="E191" s="110"/>
      <c r="F191" s="111"/>
      <c r="G191" s="112"/>
      <c r="H191" s="12">
        <f t="shared" si="20"/>
        <v>0</v>
      </c>
      <c r="J191" s="98">
        <f t="shared" si="21"/>
        <v>4.117647058823529</v>
      </c>
      <c r="K191" s="98">
        <f t="shared" si="22"/>
        <v>6.8907563025210079</v>
      </c>
    </row>
    <row r="192" spans="1:11" x14ac:dyDescent="0.25">
      <c r="A192" s="40" t="s">
        <v>123</v>
      </c>
      <c r="B192" s="85">
        <v>20</v>
      </c>
      <c r="C192" s="4">
        <f t="shared" ref="C192:C205" si="24">B192*1.15</f>
        <v>23</v>
      </c>
      <c r="D192" s="85">
        <v>34</v>
      </c>
      <c r="E192" s="21"/>
      <c r="F192" s="23"/>
      <c r="G192" s="23"/>
      <c r="H192" s="12">
        <f>E192*B192</f>
        <v>0</v>
      </c>
      <c r="J192" s="98">
        <f t="shared" si="21"/>
        <v>0.84033613445378152</v>
      </c>
      <c r="K192" s="98">
        <f t="shared" si="22"/>
        <v>1.4285714285714286</v>
      </c>
    </row>
    <row r="193" spans="1:11" x14ac:dyDescent="0.25">
      <c r="A193" s="40" t="s">
        <v>165</v>
      </c>
      <c r="B193" s="85">
        <v>94</v>
      </c>
      <c r="C193" s="4">
        <f t="shared" si="24"/>
        <v>108.1</v>
      </c>
      <c r="D193" s="85">
        <v>169</v>
      </c>
      <c r="E193" s="21"/>
      <c r="F193" s="23"/>
      <c r="G193" s="23"/>
      <c r="H193" s="12">
        <f t="shared" ref="H193:H205" si="25">(E193+F193+G193)*B193</f>
        <v>0</v>
      </c>
      <c r="J193" s="98">
        <f t="shared" si="21"/>
        <v>3.9495798319327728</v>
      </c>
      <c r="K193" s="98">
        <f t="shared" si="22"/>
        <v>7.1008403361344534</v>
      </c>
    </row>
    <row r="194" spans="1:11" x14ac:dyDescent="0.25">
      <c r="A194" s="152" t="s">
        <v>187</v>
      </c>
      <c r="B194" s="85">
        <v>121</v>
      </c>
      <c r="C194" s="4">
        <f t="shared" si="24"/>
        <v>139.14999999999998</v>
      </c>
      <c r="D194" s="85">
        <v>189</v>
      </c>
      <c r="E194" s="21"/>
      <c r="F194" s="23"/>
      <c r="G194" s="23"/>
      <c r="H194" s="12">
        <f t="shared" si="25"/>
        <v>0</v>
      </c>
      <c r="J194" s="98">
        <f t="shared" si="21"/>
        <v>5.0840336134453779</v>
      </c>
      <c r="K194" s="98">
        <f t="shared" si="22"/>
        <v>7.9411764705882346</v>
      </c>
    </row>
    <row r="195" spans="1:11" x14ac:dyDescent="0.25">
      <c r="A195" s="152" t="s">
        <v>186</v>
      </c>
      <c r="B195" s="85">
        <v>74</v>
      </c>
      <c r="C195" s="4">
        <f t="shared" si="24"/>
        <v>85.1</v>
      </c>
      <c r="D195" s="85">
        <v>129</v>
      </c>
      <c r="E195" s="21"/>
      <c r="F195" s="23"/>
      <c r="G195" s="23"/>
      <c r="H195" s="12">
        <f t="shared" si="25"/>
        <v>0</v>
      </c>
      <c r="J195" s="98">
        <f t="shared" si="21"/>
        <v>3.1092436974789917</v>
      </c>
      <c r="K195" s="98">
        <f t="shared" si="22"/>
        <v>5.4201680672268902</v>
      </c>
    </row>
    <row r="196" spans="1:11" x14ac:dyDescent="0.25">
      <c r="A196" s="40" t="s">
        <v>416</v>
      </c>
      <c r="B196" s="85">
        <v>79</v>
      </c>
      <c r="C196" s="4">
        <f t="shared" si="24"/>
        <v>90.85</v>
      </c>
      <c r="D196" s="85">
        <v>139</v>
      </c>
      <c r="E196" s="21"/>
      <c r="F196" s="23"/>
      <c r="G196" s="23"/>
      <c r="H196" s="12">
        <f t="shared" si="25"/>
        <v>0</v>
      </c>
      <c r="J196" s="98">
        <f t="shared" si="21"/>
        <v>3.3193277310924367</v>
      </c>
      <c r="K196" s="98">
        <f t="shared" si="22"/>
        <v>5.8403361344537812</v>
      </c>
    </row>
    <row r="197" spans="1:11" x14ac:dyDescent="0.25">
      <c r="A197" s="40" t="s">
        <v>233</v>
      </c>
      <c r="B197" s="85">
        <v>2275</v>
      </c>
      <c r="C197" s="4">
        <f t="shared" si="24"/>
        <v>2616.25</v>
      </c>
      <c r="D197" s="85">
        <v>2990</v>
      </c>
      <c r="E197" s="21"/>
      <c r="F197" s="23"/>
      <c r="G197" s="23"/>
      <c r="H197" s="12">
        <f t="shared" si="25"/>
        <v>0</v>
      </c>
      <c r="J197" s="98">
        <f t="shared" si="21"/>
        <v>95.588235294117638</v>
      </c>
      <c r="K197" s="98">
        <f t="shared" si="22"/>
        <v>125.63025210084034</v>
      </c>
    </row>
    <row r="198" spans="1:11" x14ac:dyDescent="0.25">
      <c r="A198" s="11" t="s">
        <v>171</v>
      </c>
      <c r="B198" s="85">
        <v>209</v>
      </c>
      <c r="C198" s="4">
        <f t="shared" si="24"/>
        <v>240.35</v>
      </c>
      <c r="D198" s="85">
        <v>299</v>
      </c>
      <c r="E198" s="21"/>
      <c r="F198" s="23"/>
      <c r="G198" s="23"/>
      <c r="H198" s="12">
        <f t="shared" si="25"/>
        <v>0</v>
      </c>
      <c r="J198" s="98">
        <f t="shared" si="21"/>
        <v>8.7815126050420158</v>
      </c>
      <c r="K198" s="98">
        <f t="shared" si="22"/>
        <v>12.563025210084033</v>
      </c>
    </row>
    <row r="199" spans="1:11" x14ac:dyDescent="0.25">
      <c r="A199" s="40" t="s">
        <v>436</v>
      </c>
      <c r="B199" s="85">
        <v>159</v>
      </c>
      <c r="C199" s="4">
        <f t="shared" si="24"/>
        <v>182.85</v>
      </c>
      <c r="D199" s="85">
        <v>249</v>
      </c>
      <c r="E199" s="21"/>
      <c r="F199" s="23"/>
      <c r="G199" s="23"/>
      <c r="H199" s="12">
        <f t="shared" si="25"/>
        <v>0</v>
      </c>
      <c r="J199" s="98">
        <f t="shared" si="21"/>
        <v>6.6806722689075624</v>
      </c>
      <c r="K199" s="98">
        <f t="shared" si="22"/>
        <v>10.46218487394958</v>
      </c>
    </row>
    <row r="200" spans="1:11" x14ac:dyDescent="0.25">
      <c r="A200" s="40" t="s">
        <v>444</v>
      </c>
      <c r="B200" s="85">
        <v>209</v>
      </c>
      <c r="C200" s="4">
        <f t="shared" si="24"/>
        <v>240.35</v>
      </c>
      <c r="D200" s="85">
        <v>299</v>
      </c>
      <c r="E200" s="21"/>
      <c r="F200" s="23"/>
      <c r="G200" s="23"/>
      <c r="H200" s="12">
        <f t="shared" si="25"/>
        <v>0</v>
      </c>
      <c r="J200" s="98">
        <f t="shared" si="21"/>
        <v>8.7815126050420158</v>
      </c>
      <c r="K200" s="98">
        <f t="shared" si="22"/>
        <v>12.563025210084033</v>
      </c>
    </row>
    <row r="201" spans="1:11" x14ac:dyDescent="0.25">
      <c r="A201" s="73" t="s">
        <v>437</v>
      </c>
      <c r="B201" s="85">
        <v>209</v>
      </c>
      <c r="C201" s="4">
        <f t="shared" si="24"/>
        <v>240.35</v>
      </c>
      <c r="D201" s="85">
        <v>299</v>
      </c>
      <c r="E201" s="21"/>
      <c r="F201" s="23"/>
      <c r="G201" s="23"/>
      <c r="H201" s="12">
        <f t="shared" si="25"/>
        <v>0</v>
      </c>
      <c r="J201" s="98">
        <f t="shared" si="21"/>
        <v>8.7815126050420158</v>
      </c>
      <c r="K201" s="98">
        <f t="shared" si="22"/>
        <v>12.563025210084033</v>
      </c>
    </row>
    <row r="202" spans="1:11" x14ac:dyDescent="0.25">
      <c r="A202" s="40" t="s">
        <v>371</v>
      </c>
      <c r="B202" s="85">
        <v>214</v>
      </c>
      <c r="C202" s="4">
        <f t="shared" si="24"/>
        <v>246.1</v>
      </c>
      <c r="D202" s="85">
        <v>329</v>
      </c>
      <c r="E202" s="21"/>
      <c r="F202" s="23"/>
      <c r="G202" s="23"/>
      <c r="H202" s="12">
        <f t="shared" si="25"/>
        <v>0</v>
      </c>
      <c r="J202" s="98">
        <f t="shared" si="21"/>
        <v>8.9915966386554622</v>
      </c>
      <c r="K202" s="98">
        <f t="shared" si="22"/>
        <v>13.823529411764705</v>
      </c>
    </row>
    <row r="203" spans="1:11" x14ac:dyDescent="0.25">
      <c r="A203" s="89" t="s">
        <v>336</v>
      </c>
      <c r="B203" s="85">
        <v>145</v>
      </c>
      <c r="C203" s="4">
        <f t="shared" si="24"/>
        <v>166.75</v>
      </c>
      <c r="D203" s="85">
        <v>219</v>
      </c>
      <c r="E203" s="71"/>
      <c r="F203" s="23"/>
      <c r="G203" s="43"/>
      <c r="H203" s="12">
        <f t="shared" si="25"/>
        <v>0</v>
      </c>
      <c r="J203" s="98">
        <f t="shared" si="21"/>
        <v>6.0924369747899156</v>
      </c>
      <c r="K203" s="98">
        <f t="shared" si="22"/>
        <v>9.2016806722689068</v>
      </c>
    </row>
    <row r="204" spans="1:11" x14ac:dyDescent="0.25">
      <c r="A204" s="89" t="s">
        <v>406</v>
      </c>
      <c r="B204" s="85">
        <v>61</v>
      </c>
      <c r="C204" s="4">
        <f t="shared" si="24"/>
        <v>70.149999999999991</v>
      </c>
      <c r="D204" s="85">
        <v>89</v>
      </c>
      <c r="E204" s="119"/>
      <c r="F204" s="119"/>
      <c r="G204" s="119"/>
      <c r="H204" s="12">
        <f t="shared" si="25"/>
        <v>0</v>
      </c>
      <c r="J204" s="98">
        <f t="shared" si="21"/>
        <v>2.5630252100840334</v>
      </c>
      <c r="K204" s="98">
        <f t="shared" si="22"/>
        <v>3.7394957983193278</v>
      </c>
    </row>
    <row r="205" spans="1:11" x14ac:dyDescent="0.25">
      <c r="A205" s="89" t="s">
        <v>407</v>
      </c>
      <c r="B205" s="85">
        <v>280</v>
      </c>
      <c r="C205" s="4">
        <f t="shared" si="24"/>
        <v>322</v>
      </c>
      <c r="D205" s="85">
        <v>439</v>
      </c>
      <c r="E205" s="119"/>
      <c r="F205" s="119"/>
      <c r="G205" s="119"/>
      <c r="H205" s="12">
        <f t="shared" si="25"/>
        <v>0</v>
      </c>
      <c r="J205" s="98">
        <f t="shared" si="21"/>
        <v>11.76470588235294</v>
      </c>
      <c r="K205" s="98">
        <f t="shared" si="22"/>
        <v>18.445378151260503</v>
      </c>
    </row>
    <row r="206" spans="1:11" x14ac:dyDescent="0.25">
      <c r="A206" s="40"/>
      <c r="B206" s="3"/>
      <c r="C206" s="3"/>
      <c r="D206" s="3"/>
      <c r="H206" s="19"/>
      <c r="J206" s="98"/>
      <c r="K206" s="98"/>
    </row>
    <row r="207" spans="1:11" x14ac:dyDescent="0.25">
      <c r="A207" s="39" t="s">
        <v>6</v>
      </c>
      <c r="B207" s="10" t="s">
        <v>2</v>
      </c>
      <c r="C207" s="10" t="s">
        <v>3</v>
      </c>
      <c r="D207" s="10" t="s">
        <v>4</v>
      </c>
      <c r="E207" s="21"/>
      <c r="F207" s="21"/>
      <c r="G207" s="21"/>
      <c r="H207" s="12"/>
      <c r="J207" s="98"/>
      <c r="K207" s="98"/>
    </row>
    <row r="208" spans="1:11" x14ac:dyDescent="0.25">
      <c r="A208" s="40" t="s">
        <v>21</v>
      </c>
      <c r="B208" s="85">
        <v>148</v>
      </c>
      <c r="C208" s="4">
        <f t="shared" ref="C208:C218" si="26">B208*1.15</f>
        <v>170.2</v>
      </c>
      <c r="D208" s="85">
        <v>229</v>
      </c>
      <c r="E208" s="48"/>
      <c r="F208" s="49"/>
      <c r="G208" s="49"/>
      <c r="H208" s="35">
        <f>E208*B208</f>
        <v>0</v>
      </c>
      <c r="J208" s="98">
        <f t="shared" si="21"/>
        <v>6.2184873949579833</v>
      </c>
      <c r="K208" s="98">
        <f t="shared" si="22"/>
        <v>9.6218487394957979</v>
      </c>
    </row>
    <row r="209" spans="1:11" x14ac:dyDescent="0.25">
      <c r="A209" s="40" t="s">
        <v>22</v>
      </c>
      <c r="B209" s="85">
        <v>161</v>
      </c>
      <c r="C209" s="4">
        <f t="shared" si="26"/>
        <v>185.14999999999998</v>
      </c>
      <c r="D209" s="85">
        <v>249</v>
      </c>
      <c r="E209" s="23"/>
      <c r="F209" s="21"/>
      <c r="G209" s="23"/>
      <c r="H209" s="12">
        <f>F209*B209</f>
        <v>0</v>
      </c>
      <c r="J209" s="98">
        <f t="shared" si="21"/>
        <v>6.7647058823529411</v>
      </c>
      <c r="K209" s="98">
        <f t="shared" si="22"/>
        <v>10.46218487394958</v>
      </c>
    </row>
    <row r="210" spans="1:11" x14ac:dyDescent="0.25">
      <c r="A210" s="40" t="s">
        <v>23</v>
      </c>
      <c r="B210" s="85">
        <v>148</v>
      </c>
      <c r="C210" s="4">
        <f t="shared" si="26"/>
        <v>170.2</v>
      </c>
      <c r="D210" s="85">
        <v>229</v>
      </c>
      <c r="E210" s="21"/>
      <c r="F210" s="23"/>
      <c r="G210" s="23"/>
      <c r="H210" s="12">
        <f>E210*B210</f>
        <v>0</v>
      </c>
      <c r="J210" s="98">
        <f t="shared" si="21"/>
        <v>6.2184873949579833</v>
      </c>
      <c r="K210" s="98">
        <f t="shared" si="22"/>
        <v>9.6218487394957979</v>
      </c>
    </row>
    <row r="211" spans="1:11" x14ac:dyDescent="0.25">
      <c r="A211" s="40" t="s">
        <v>24</v>
      </c>
      <c r="B211" s="85">
        <v>148</v>
      </c>
      <c r="C211" s="4">
        <f t="shared" si="26"/>
        <v>170.2</v>
      </c>
      <c r="D211" s="85">
        <v>229</v>
      </c>
      <c r="E211" s="21"/>
      <c r="F211" s="23"/>
      <c r="G211" s="23"/>
      <c r="H211" s="12">
        <f>E211*B211</f>
        <v>0</v>
      </c>
      <c r="J211" s="98">
        <f t="shared" si="21"/>
        <v>6.2184873949579833</v>
      </c>
      <c r="K211" s="98">
        <f t="shared" si="22"/>
        <v>9.6218487394957979</v>
      </c>
    </row>
    <row r="212" spans="1:11" x14ac:dyDescent="0.25">
      <c r="A212" s="40" t="s">
        <v>64</v>
      </c>
      <c r="B212" s="85">
        <v>161</v>
      </c>
      <c r="C212" s="4">
        <f t="shared" si="26"/>
        <v>185.14999999999998</v>
      </c>
      <c r="D212" s="85">
        <v>249</v>
      </c>
      <c r="E212" s="23"/>
      <c r="F212" s="21"/>
      <c r="G212" s="23"/>
      <c r="H212" s="12">
        <f>F212*B212</f>
        <v>0</v>
      </c>
      <c r="J212" s="98">
        <f t="shared" si="21"/>
        <v>6.7647058823529411</v>
      </c>
      <c r="K212" s="98">
        <f t="shared" si="22"/>
        <v>10.46218487394958</v>
      </c>
    </row>
    <row r="213" spans="1:11" x14ac:dyDescent="0.25">
      <c r="A213" s="40" t="s">
        <v>63</v>
      </c>
      <c r="B213" s="85">
        <v>148</v>
      </c>
      <c r="C213" s="4">
        <f t="shared" si="26"/>
        <v>170.2</v>
      </c>
      <c r="D213" s="85">
        <v>229</v>
      </c>
      <c r="E213" s="21"/>
      <c r="F213" s="23"/>
      <c r="G213" s="23"/>
      <c r="H213" s="12">
        <f>E213*B213</f>
        <v>0</v>
      </c>
      <c r="J213" s="98">
        <f t="shared" si="21"/>
        <v>6.2184873949579833</v>
      </c>
      <c r="K213" s="98">
        <f t="shared" si="22"/>
        <v>9.6218487394957979</v>
      </c>
    </row>
    <row r="214" spans="1:11" x14ac:dyDescent="0.25">
      <c r="A214" s="40" t="s">
        <v>75</v>
      </c>
      <c r="B214" s="85">
        <v>161</v>
      </c>
      <c r="C214" s="4">
        <f t="shared" si="26"/>
        <v>185.14999999999998</v>
      </c>
      <c r="D214" s="85">
        <v>249</v>
      </c>
      <c r="E214" s="23"/>
      <c r="F214" s="23"/>
      <c r="G214" s="21"/>
      <c r="H214" s="12">
        <f>G214*B214</f>
        <v>0</v>
      </c>
      <c r="J214" s="98">
        <f t="shared" si="21"/>
        <v>6.7647058823529411</v>
      </c>
      <c r="K214" s="98">
        <f t="shared" si="22"/>
        <v>10.46218487394958</v>
      </c>
    </row>
    <row r="215" spans="1:11" x14ac:dyDescent="0.25">
      <c r="A215" s="40" t="s">
        <v>76</v>
      </c>
      <c r="B215" s="85">
        <v>161</v>
      </c>
      <c r="C215" s="4">
        <f t="shared" si="26"/>
        <v>185.14999999999998</v>
      </c>
      <c r="D215" s="85">
        <v>249</v>
      </c>
      <c r="E215" s="21"/>
      <c r="F215" s="23"/>
      <c r="G215" s="23"/>
      <c r="H215" s="12">
        <f>E215*B215</f>
        <v>0</v>
      </c>
      <c r="J215" s="98">
        <f t="shared" si="21"/>
        <v>6.7647058823529411</v>
      </c>
      <c r="K215" s="98">
        <f t="shared" si="22"/>
        <v>10.46218487394958</v>
      </c>
    </row>
    <row r="216" spans="1:11" x14ac:dyDescent="0.25">
      <c r="A216" s="40" t="s">
        <v>77</v>
      </c>
      <c r="B216" s="85">
        <v>161</v>
      </c>
      <c r="C216" s="4">
        <f t="shared" si="26"/>
        <v>185.14999999999998</v>
      </c>
      <c r="D216" s="85">
        <v>249</v>
      </c>
      <c r="E216" s="23"/>
      <c r="F216" s="21"/>
      <c r="G216" s="23"/>
      <c r="H216" s="12">
        <f>E216*B216</f>
        <v>0</v>
      </c>
      <c r="J216" s="98">
        <f t="shared" si="21"/>
        <v>6.7647058823529411</v>
      </c>
      <c r="K216" s="98">
        <f t="shared" si="22"/>
        <v>10.46218487394958</v>
      </c>
    </row>
    <row r="217" spans="1:11" x14ac:dyDescent="0.25">
      <c r="A217" s="40" t="s">
        <v>78</v>
      </c>
      <c r="B217" s="85">
        <v>161</v>
      </c>
      <c r="C217" s="4">
        <f t="shared" si="26"/>
        <v>185.14999999999998</v>
      </c>
      <c r="D217" s="85">
        <v>249</v>
      </c>
      <c r="E217" s="21"/>
      <c r="F217" s="23"/>
      <c r="G217" s="23"/>
      <c r="H217" s="12">
        <f>E217*B217</f>
        <v>0</v>
      </c>
      <c r="J217" s="98">
        <f t="shared" si="21"/>
        <v>6.7647058823529411</v>
      </c>
      <c r="K217" s="98">
        <f t="shared" si="22"/>
        <v>10.46218487394958</v>
      </c>
    </row>
    <row r="218" spans="1:11" x14ac:dyDescent="0.25">
      <c r="A218" s="89" t="s">
        <v>228</v>
      </c>
      <c r="B218" s="85">
        <v>177</v>
      </c>
      <c r="C218" s="4">
        <f t="shared" si="26"/>
        <v>203.54999999999998</v>
      </c>
      <c r="D218" s="85">
        <v>279</v>
      </c>
      <c r="E218" s="23"/>
      <c r="F218" s="21"/>
      <c r="G218" s="23"/>
      <c r="H218" s="12">
        <f>F218*B218</f>
        <v>0</v>
      </c>
      <c r="J218" s="98">
        <f t="shared" si="21"/>
        <v>7.4369747899159657</v>
      </c>
      <c r="K218" s="98">
        <f t="shared" si="22"/>
        <v>11.722689075630251</v>
      </c>
    </row>
    <row r="219" spans="1:11" x14ac:dyDescent="0.25">
      <c r="A219" s="11"/>
      <c r="E219" s="32"/>
      <c r="F219" s="32"/>
      <c r="G219" s="32"/>
      <c r="H219" s="15"/>
      <c r="J219" s="98"/>
      <c r="K219" s="98"/>
    </row>
    <row r="220" spans="1:11" x14ac:dyDescent="0.25">
      <c r="A220" s="39" t="s">
        <v>141</v>
      </c>
      <c r="B220" s="10" t="s">
        <v>2</v>
      </c>
      <c r="C220" s="10" t="s">
        <v>3</v>
      </c>
      <c r="D220" s="10" t="s">
        <v>4</v>
      </c>
      <c r="E220" s="21"/>
      <c r="F220" s="21"/>
      <c r="G220" s="21"/>
      <c r="H220" s="12"/>
      <c r="J220" s="98"/>
      <c r="K220" s="98"/>
    </row>
    <row r="221" spans="1:11" x14ac:dyDescent="0.25">
      <c r="A221" s="11" t="s">
        <v>138</v>
      </c>
      <c r="B221" s="85">
        <v>97</v>
      </c>
      <c r="C221" s="4">
        <f t="shared" ref="C221:C238" si="27">B221*1.15</f>
        <v>111.55</v>
      </c>
      <c r="D221" s="85">
        <v>169</v>
      </c>
      <c r="E221" s="48"/>
      <c r="F221" s="49"/>
      <c r="G221" s="23"/>
      <c r="H221" s="35">
        <f>E221*B221</f>
        <v>0</v>
      </c>
      <c r="J221" s="98">
        <f t="shared" si="21"/>
        <v>4.0756302521008401</v>
      </c>
      <c r="K221" s="98">
        <f t="shared" si="22"/>
        <v>7.1008403361344534</v>
      </c>
    </row>
    <row r="222" spans="1:11" x14ac:dyDescent="0.25">
      <c r="A222" s="11" t="s">
        <v>139</v>
      </c>
      <c r="B222" s="85">
        <v>110</v>
      </c>
      <c r="C222" s="4">
        <f t="shared" si="27"/>
        <v>126.49999999999999</v>
      </c>
      <c r="D222" s="85">
        <v>189</v>
      </c>
      <c r="E222" s="21"/>
      <c r="F222" s="23"/>
      <c r="G222" s="23"/>
      <c r="H222" s="12">
        <f>E222*B222</f>
        <v>0</v>
      </c>
      <c r="J222" s="98">
        <f t="shared" si="21"/>
        <v>4.6218487394957979</v>
      </c>
      <c r="K222" s="98">
        <f t="shared" si="22"/>
        <v>7.9411764705882346</v>
      </c>
    </row>
    <row r="223" spans="1:11" x14ac:dyDescent="0.25">
      <c r="A223" s="11" t="s">
        <v>137</v>
      </c>
      <c r="B223" s="85">
        <v>81</v>
      </c>
      <c r="C223" s="4">
        <f t="shared" si="27"/>
        <v>93.149999999999991</v>
      </c>
      <c r="D223" s="85">
        <v>139</v>
      </c>
      <c r="E223" s="21"/>
      <c r="F223" s="23"/>
      <c r="G223" s="23"/>
      <c r="H223" s="12">
        <f>E223*B223</f>
        <v>0</v>
      </c>
      <c r="J223" s="98">
        <f t="shared" si="21"/>
        <v>3.403361344537815</v>
      </c>
      <c r="K223" s="98">
        <f t="shared" si="22"/>
        <v>5.8403361344537812</v>
      </c>
    </row>
    <row r="224" spans="1:11" x14ac:dyDescent="0.25">
      <c r="A224" s="11" t="s">
        <v>111</v>
      </c>
      <c r="B224" s="85">
        <v>81</v>
      </c>
      <c r="C224" s="4">
        <f t="shared" si="27"/>
        <v>93.149999999999991</v>
      </c>
      <c r="D224" s="85">
        <v>139</v>
      </c>
      <c r="E224" s="21"/>
      <c r="F224" s="23"/>
      <c r="G224" s="23"/>
      <c r="H224" s="12">
        <f>E224*B224</f>
        <v>0</v>
      </c>
      <c r="J224" s="98">
        <f t="shared" si="21"/>
        <v>3.403361344537815</v>
      </c>
      <c r="K224" s="98">
        <f t="shared" si="22"/>
        <v>5.8403361344537812</v>
      </c>
    </row>
    <row r="225" spans="1:11" x14ac:dyDescent="0.25">
      <c r="A225" s="11" t="s">
        <v>112</v>
      </c>
      <c r="B225" s="85">
        <v>81</v>
      </c>
      <c r="C225" s="4">
        <f t="shared" si="27"/>
        <v>93.149999999999991</v>
      </c>
      <c r="D225" s="85">
        <v>139</v>
      </c>
      <c r="E225" s="23"/>
      <c r="F225" s="21"/>
      <c r="G225" s="23"/>
      <c r="H225" s="12">
        <f>F225*B225</f>
        <v>0</v>
      </c>
      <c r="J225" s="98">
        <f t="shared" si="21"/>
        <v>3.403361344537815</v>
      </c>
      <c r="K225" s="98">
        <f t="shared" si="22"/>
        <v>5.8403361344537812</v>
      </c>
    </row>
    <row r="226" spans="1:11" x14ac:dyDescent="0.25">
      <c r="A226" s="11" t="s">
        <v>321</v>
      </c>
      <c r="B226" s="85">
        <v>97</v>
      </c>
      <c r="C226" s="4">
        <f t="shared" si="27"/>
        <v>111.55</v>
      </c>
      <c r="D226" s="85">
        <v>160</v>
      </c>
      <c r="E226" s="43"/>
      <c r="F226" s="23"/>
      <c r="G226" s="23"/>
      <c r="H226" s="12">
        <f>F226*B226</f>
        <v>0</v>
      </c>
      <c r="J226" s="98">
        <f t="shared" ref="J226:J239" si="28">B226/$K$7</f>
        <v>4.0756302521008401</v>
      </c>
      <c r="K226" s="98">
        <f t="shared" ref="K226:K239" si="29">D226/$K$7</f>
        <v>6.7226890756302522</v>
      </c>
    </row>
    <row r="227" spans="1:11" x14ac:dyDescent="0.25">
      <c r="A227" s="11" t="s">
        <v>113</v>
      </c>
      <c r="B227" s="85">
        <v>81</v>
      </c>
      <c r="C227" s="4">
        <f t="shared" si="27"/>
        <v>93.149999999999991</v>
      </c>
      <c r="D227" s="85">
        <v>139</v>
      </c>
      <c r="E227" s="21"/>
      <c r="F227" s="23"/>
      <c r="G227" s="23"/>
      <c r="H227" s="12">
        <f>E227*B227</f>
        <v>0</v>
      </c>
      <c r="J227" s="98">
        <f t="shared" si="28"/>
        <v>3.403361344537815</v>
      </c>
      <c r="K227" s="98">
        <f t="shared" si="29"/>
        <v>5.8403361344537812</v>
      </c>
    </row>
    <row r="228" spans="1:11" x14ac:dyDescent="0.25">
      <c r="A228" s="11" t="s">
        <v>114</v>
      </c>
      <c r="B228" s="85">
        <v>81</v>
      </c>
      <c r="C228" s="4">
        <f t="shared" si="27"/>
        <v>93.149999999999991</v>
      </c>
      <c r="D228" s="85">
        <v>139</v>
      </c>
      <c r="E228" s="23"/>
      <c r="F228" s="21"/>
      <c r="G228" s="23"/>
      <c r="H228" s="12">
        <f>F228*B228</f>
        <v>0</v>
      </c>
      <c r="J228" s="98">
        <f t="shared" si="28"/>
        <v>3.403361344537815</v>
      </c>
      <c r="K228" s="98">
        <f t="shared" si="29"/>
        <v>5.8403361344537812</v>
      </c>
    </row>
    <row r="229" spans="1:11" x14ac:dyDescent="0.25">
      <c r="A229" s="11" t="s">
        <v>322</v>
      </c>
      <c r="B229" s="85">
        <v>81</v>
      </c>
      <c r="C229" s="4">
        <f t="shared" si="27"/>
        <v>93.149999999999991</v>
      </c>
      <c r="D229" s="85">
        <v>139</v>
      </c>
      <c r="E229" s="23"/>
      <c r="F229" s="21"/>
      <c r="G229" s="23"/>
      <c r="H229" s="12">
        <f>E229*B229</f>
        <v>0</v>
      </c>
      <c r="J229" s="98">
        <f t="shared" si="28"/>
        <v>3.403361344537815</v>
      </c>
      <c r="K229" s="98">
        <f t="shared" si="29"/>
        <v>5.8403361344537812</v>
      </c>
    </row>
    <row r="230" spans="1:11" x14ac:dyDescent="0.25">
      <c r="A230" s="11" t="s">
        <v>115</v>
      </c>
      <c r="B230" s="85">
        <v>75</v>
      </c>
      <c r="C230" s="4">
        <f t="shared" si="27"/>
        <v>86.25</v>
      </c>
      <c r="D230" s="85">
        <v>129</v>
      </c>
      <c r="E230" s="21"/>
      <c r="F230" s="23"/>
      <c r="G230" s="23"/>
      <c r="H230" s="12">
        <f>E230*B230</f>
        <v>0</v>
      </c>
      <c r="J230" s="98">
        <f t="shared" si="28"/>
        <v>3.1512605042016806</v>
      </c>
      <c r="K230" s="98">
        <f t="shared" si="29"/>
        <v>5.4201680672268902</v>
      </c>
    </row>
    <row r="231" spans="1:11" x14ac:dyDescent="0.25">
      <c r="A231" s="11" t="s">
        <v>119</v>
      </c>
      <c r="B231" s="85">
        <v>75</v>
      </c>
      <c r="C231" s="4">
        <f t="shared" si="27"/>
        <v>86.25</v>
      </c>
      <c r="D231" s="85">
        <v>129</v>
      </c>
      <c r="E231" s="23"/>
      <c r="F231" s="21"/>
      <c r="G231" s="23"/>
      <c r="H231" s="12">
        <f>F231*B231</f>
        <v>0</v>
      </c>
      <c r="J231" s="98">
        <f t="shared" si="28"/>
        <v>3.1512605042016806</v>
      </c>
      <c r="K231" s="98">
        <f t="shared" si="29"/>
        <v>5.4201680672268902</v>
      </c>
    </row>
    <row r="232" spans="1:11" x14ac:dyDescent="0.25">
      <c r="A232" s="11" t="s">
        <v>116</v>
      </c>
      <c r="B232" s="85">
        <v>81</v>
      </c>
      <c r="C232" s="4">
        <f t="shared" si="27"/>
        <v>93.149999999999991</v>
      </c>
      <c r="D232" s="85">
        <v>139</v>
      </c>
      <c r="E232" s="21"/>
      <c r="F232" s="23"/>
      <c r="G232" s="23"/>
      <c r="H232" s="12">
        <f t="shared" ref="H232:H239" si="30">E232*B232</f>
        <v>0</v>
      </c>
      <c r="J232" s="98">
        <f t="shared" si="28"/>
        <v>3.403361344537815</v>
      </c>
      <c r="K232" s="98">
        <f t="shared" si="29"/>
        <v>5.8403361344537812</v>
      </c>
    </row>
    <row r="233" spans="1:11" x14ac:dyDescent="0.25">
      <c r="A233" s="11" t="s">
        <v>117</v>
      </c>
      <c r="B233" s="85">
        <v>81</v>
      </c>
      <c r="C233" s="4">
        <f t="shared" si="27"/>
        <v>93.149999999999991</v>
      </c>
      <c r="D233" s="85">
        <v>139</v>
      </c>
      <c r="E233" s="21"/>
      <c r="F233" s="23"/>
      <c r="G233" s="23"/>
      <c r="H233" s="12">
        <f t="shared" si="30"/>
        <v>0</v>
      </c>
      <c r="J233" s="98">
        <f t="shared" si="28"/>
        <v>3.403361344537815</v>
      </c>
      <c r="K233" s="98">
        <f t="shared" si="29"/>
        <v>5.8403361344537812</v>
      </c>
    </row>
    <row r="234" spans="1:11" x14ac:dyDescent="0.25">
      <c r="A234" s="11" t="s">
        <v>118</v>
      </c>
      <c r="B234" s="85">
        <v>81</v>
      </c>
      <c r="C234" s="4">
        <f t="shared" si="27"/>
        <v>93.149999999999991</v>
      </c>
      <c r="D234" s="85">
        <v>139</v>
      </c>
      <c r="E234" s="21"/>
      <c r="F234" s="23"/>
      <c r="G234" s="23"/>
      <c r="H234" s="12">
        <f t="shared" si="30"/>
        <v>0</v>
      </c>
      <c r="J234" s="98">
        <f t="shared" si="28"/>
        <v>3.403361344537815</v>
      </c>
      <c r="K234" s="98">
        <f t="shared" si="29"/>
        <v>5.8403361344537812</v>
      </c>
    </row>
    <row r="235" spans="1:11" x14ac:dyDescent="0.25">
      <c r="A235" s="11" t="s">
        <v>370</v>
      </c>
      <c r="B235" s="85">
        <v>81</v>
      </c>
      <c r="C235" s="4">
        <f t="shared" si="27"/>
        <v>93.149999999999991</v>
      </c>
      <c r="D235" s="85">
        <v>119</v>
      </c>
      <c r="E235" s="21"/>
      <c r="F235" s="23"/>
      <c r="G235" s="23"/>
      <c r="H235" s="12">
        <f t="shared" si="30"/>
        <v>0</v>
      </c>
      <c r="J235" s="98">
        <f t="shared" si="28"/>
        <v>3.403361344537815</v>
      </c>
      <c r="K235" s="98">
        <f t="shared" si="29"/>
        <v>5</v>
      </c>
    </row>
    <row r="236" spans="1:11" ht="15.75" customHeight="1" x14ac:dyDescent="0.25">
      <c r="A236" s="40" t="s">
        <v>308</v>
      </c>
      <c r="B236" s="85">
        <v>76</v>
      </c>
      <c r="C236" s="4">
        <f t="shared" si="27"/>
        <v>87.399999999999991</v>
      </c>
      <c r="D236" s="85">
        <v>119</v>
      </c>
      <c r="E236" s="124"/>
      <c r="F236" s="125"/>
      <c r="G236" s="126"/>
      <c r="H236" s="12">
        <f t="shared" si="30"/>
        <v>0</v>
      </c>
      <c r="J236" s="98">
        <f t="shared" si="28"/>
        <v>3.1932773109243695</v>
      </c>
      <c r="K236" s="98">
        <f t="shared" si="29"/>
        <v>5</v>
      </c>
    </row>
    <row r="237" spans="1:11" ht="15" customHeight="1" x14ac:dyDescent="0.25">
      <c r="A237" s="40" t="s">
        <v>315</v>
      </c>
      <c r="B237" s="85">
        <v>76</v>
      </c>
      <c r="C237" s="4">
        <f t="shared" si="27"/>
        <v>87.399999999999991</v>
      </c>
      <c r="D237" s="85">
        <v>119</v>
      </c>
      <c r="E237" s="119"/>
      <c r="F237" s="119"/>
      <c r="G237" s="119"/>
      <c r="H237" s="12">
        <f t="shared" si="30"/>
        <v>0</v>
      </c>
      <c r="J237" s="98">
        <f t="shared" si="28"/>
        <v>3.1932773109243695</v>
      </c>
      <c r="K237" s="98">
        <f t="shared" si="29"/>
        <v>5</v>
      </c>
    </row>
    <row r="238" spans="1:11" x14ac:dyDescent="0.25">
      <c r="A238" s="40" t="s">
        <v>316</v>
      </c>
      <c r="B238" s="85">
        <v>76</v>
      </c>
      <c r="C238" s="4">
        <f t="shared" si="27"/>
        <v>87.399999999999991</v>
      </c>
      <c r="D238" s="85">
        <v>119</v>
      </c>
      <c r="E238" s="119"/>
      <c r="F238" s="119"/>
      <c r="G238" s="119"/>
      <c r="H238" s="12">
        <f t="shared" si="30"/>
        <v>0</v>
      </c>
      <c r="J238" s="98">
        <f t="shared" si="28"/>
        <v>3.1932773109243695</v>
      </c>
      <c r="K238" s="98">
        <f t="shared" si="29"/>
        <v>5</v>
      </c>
    </row>
    <row r="239" spans="1:11" x14ac:dyDescent="0.25">
      <c r="A239" s="11" t="s">
        <v>158</v>
      </c>
      <c r="B239" s="101">
        <v>81</v>
      </c>
      <c r="C239" s="102">
        <f>B239*1.21</f>
        <v>98.009999999999991</v>
      </c>
      <c r="D239" s="103">
        <v>119</v>
      </c>
      <c r="E239" s="123"/>
      <c r="F239" s="123"/>
      <c r="G239" s="113"/>
      <c r="H239" s="12">
        <f t="shared" si="30"/>
        <v>0</v>
      </c>
      <c r="J239" s="98">
        <f t="shared" si="28"/>
        <v>3.403361344537815</v>
      </c>
      <c r="K239" s="98">
        <f t="shared" si="29"/>
        <v>5</v>
      </c>
    </row>
    <row r="240" spans="1:11" x14ac:dyDescent="0.25">
      <c r="A240" s="11"/>
      <c r="B240" s="85"/>
      <c r="C240" s="4"/>
      <c r="D240" s="85"/>
      <c r="H240" s="22">
        <f>SUM(H14:H239)</f>
        <v>0</v>
      </c>
      <c r="I240" s="29">
        <f>H240*1.15</f>
        <v>0</v>
      </c>
    </row>
    <row r="241" spans="1:9" x14ac:dyDescent="0.25">
      <c r="A241" s="11" t="s">
        <v>89</v>
      </c>
      <c r="B241" s="85"/>
      <c r="C241" s="4"/>
      <c r="D241" s="85"/>
      <c r="E241" s="110"/>
      <c r="F241" s="112"/>
      <c r="G241" s="3" t="s">
        <v>422</v>
      </c>
    </row>
    <row r="242" spans="1:9" x14ac:dyDescent="0.25">
      <c r="B242" s="95"/>
      <c r="C242" s="95"/>
      <c r="D242" s="95"/>
    </row>
    <row r="243" spans="1:9" hidden="1" x14ac:dyDescent="0.25">
      <c r="A243" s="38" t="s">
        <v>192</v>
      </c>
      <c r="B243" s="95"/>
      <c r="C243" s="95"/>
      <c r="D243" s="95"/>
      <c r="I243" s="1"/>
    </row>
    <row r="244" spans="1:9" hidden="1" x14ac:dyDescent="0.25">
      <c r="A244" s="69" t="s">
        <v>365</v>
      </c>
      <c r="B244" s="95"/>
      <c r="C244" s="95"/>
      <c r="D244" s="95"/>
      <c r="I244" s="1"/>
    </row>
    <row r="245" spans="1:9" hidden="1" x14ac:dyDescent="0.25">
      <c r="A245" s="36" t="s">
        <v>202</v>
      </c>
      <c r="B245" s="95"/>
      <c r="C245" s="95"/>
      <c r="D245" s="95"/>
      <c r="I245" s="1"/>
    </row>
    <row r="246" spans="1:9" hidden="1" x14ac:dyDescent="0.25">
      <c r="A246" s="37" t="s">
        <v>190</v>
      </c>
      <c r="B246" s="95"/>
      <c r="C246" s="95"/>
      <c r="D246" s="95"/>
    </row>
    <row r="247" spans="1:9" hidden="1" x14ac:dyDescent="0.25">
      <c r="A247" s="51" t="s">
        <v>313</v>
      </c>
      <c r="B247" s="95"/>
      <c r="C247" s="95"/>
      <c r="D247" s="95"/>
    </row>
    <row r="248" spans="1:9" hidden="1" x14ac:dyDescent="0.25">
      <c r="A248" s="84" t="s">
        <v>405</v>
      </c>
      <c r="B248" s="95"/>
      <c r="C248" s="95"/>
      <c r="D248" s="95"/>
    </row>
    <row r="249" spans="1:9" x14ac:dyDescent="0.25">
      <c r="A249" s="94" t="s">
        <v>447</v>
      </c>
      <c r="B249" s="95"/>
      <c r="C249" s="95"/>
      <c r="D249" s="95"/>
    </row>
    <row r="250" spans="1:9" x14ac:dyDescent="0.25">
      <c r="A250" s="91" t="s">
        <v>430</v>
      </c>
      <c r="B250" s="95"/>
      <c r="C250" s="95"/>
      <c r="D250" s="95"/>
    </row>
    <row r="251" spans="1:9" x14ac:dyDescent="0.25">
      <c r="A251" s="105" t="s">
        <v>454</v>
      </c>
      <c r="B251" s="95"/>
      <c r="C251" s="95"/>
      <c r="D251" s="95"/>
    </row>
    <row r="252" spans="1:9" x14ac:dyDescent="0.25">
      <c r="A252" s="151" t="s">
        <v>313</v>
      </c>
      <c r="B252" s="95"/>
      <c r="C252" s="95"/>
      <c r="D252" s="95"/>
    </row>
  </sheetData>
  <mergeCells count="129">
    <mergeCell ref="E55:G55"/>
    <mergeCell ref="E113:G113"/>
    <mergeCell ref="E114:G114"/>
    <mergeCell ref="E115:G115"/>
    <mergeCell ref="E116:G116"/>
    <mergeCell ref="A1:H1"/>
    <mergeCell ref="E12:H12"/>
    <mergeCell ref="A11:D11"/>
    <mergeCell ref="E159:G159"/>
    <mergeCell ref="E162:G162"/>
    <mergeCell ref="E72:G72"/>
    <mergeCell ref="E73:G73"/>
    <mergeCell ref="E90:G90"/>
    <mergeCell ref="E91:G91"/>
    <mergeCell ref="E101:G101"/>
    <mergeCell ref="E87:G87"/>
    <mergeCell ref="E88:G88"/>
    <mergeCell ref="E89:G89"/>
    <mergeCell ref="E102:G102"/>
    <mergeCell ref="E107:G107"/>
    <mergeCell ref="E125:G125"/>
    <mergeCell ref="E153:G153"/>
    <mergeCell ref="E122:G122"/>
    <mergeCell ref="E157:G157"/>
    <mergeCell ref="E158:G158"/>
    <mergeCell ref="E104:G104"/>
    <mergeCell ref="E105:G105"/>
    <mergeCell ref="E84:G84"/>
    <mergeCell ref="E86:G86"/>
    <mergeCell ref="E241:F241"/>
    <mergeCell ref="E130:G130"/>
    <mergeCell ref="E131:G131"/>
    <mergeCell ref="E132:G132"/>
    <mergeCell ref="E185:G185"/>
    <mergeCell ref="E190:G190"/>
    <mergeCell ref="E177:G177"/>
    <mergeCell ref="E181:G181"/>
    <mergeCell ref="E155:G155"/>
    <mergeCell ref="E239:G239"/>
    <mergeCell ref="E134:G134"/>
    <mergeCell ref="E237:G237"/>
    <mergeCell ref="E238:G238"/>
    <mergeCell ref="E176:G176"/>
    <mergeCell ref="E182:G182"/>
    <mergeCell ref="E175:G175"/>
    <mergeCell ref="E186:G186"/>
    <mergeCell ref="E169:G169"/>
    <mergeCell ref="E236:G236"/>
    <mergeCell ref="E156:G156"/>
    <mergeCell ref="E165:G165"/>
    <mergeCell ref="E171:G171"/>
    <mergeCell ref="E172:G172"/>
    <mergeCell ref="E179:G179"/>
    <mergeCell ref="E180:G180"/>
    <mergeCell ref="E178:G178"/>
    <mergeCell ref="E191:G191"/>
    <mergeCell ref="E187:G187"/>
    <mergeCell ref="E188:G188"/>
    <mergeCell ref="E189:G189"/>
    <mergeCell ref="E164:G164"/>
    <mergeCell ref="E205:G205"/>
    <mergeCell ref="E174:G174"/>
    <mergeCell ref="E204:G204"/>
    <mergeCell ref="E173:G173"/>
    <mergeCell ref="E168:G168"/>
    <mergeCell ref="E183:G183"/>
    <mergeCell ref="E71:G71"/>
    <mergeCell ref="E77:G77"/>
    <mergeCell ref="E78:G78"/>
    <mergeCell ref="E80:G80"/>
    <mergeCell ref="E75:G75"/>
    <mergeCell ref="E76:G76"/>
    <mergeCell ref="E79:G79"/>
    <mergeCell ref="E98:G98"/>
    <mergeCell ref="E99:G99"/>
    <mergeCell ref="E81:G81"/>
    <mergeCell ref="E82:G82"/>
    <mergeCell ref="E96:G96"/>
    <mergeCell ref="E95:G95"/>
    <mergeCell ref="E97:G97"/>
    <mergeCell ref="E92:G92"/>
    <mergeCell ref="E93:G93"/>
    <mergeCell ref="E160:G160"/>
    <mergeCell ref="E161:G161"/>
    <mergeCell ref="E163:G163"/>
    <mergeCell ref="E53:H53"/>
    <mergeCell ref="E67:G67"/>
    <mergeCell ref="E68:G68"/>
    <mergeCell ref="E69:G69"/>
    <mergeCell ref="E70:G70"/>
    <mergeCell ref="E63:G63"/>
    <mergeCell ref="E54:G54"/>
    <mergeCell ref="E64:G64"/>
    <mergeCell ref="E61:G61"/>
    <mergeCell ref="E62:G62"/>
    <mergeCell ref="E65:G65"/>
    <mergeCell ref="E59:G59"/>
    <mergeCell ref="E57:G57"/>
    <mergeCell ref="E58:G58"/>
    <mergeCell ref="E66:G66"/>
    <mergeCell ref="E60:G60"/>
    <mergeCell ref="E56:G56"/>
    <mergeCell ref="E85:G85"/>
    <mergeCell ref="E100:G100"/>
    <mergeCell ref="E83:G83"/>
    <mergeCell ref="E94:G94"/>
    <mergeCell ref="E154:G154"/>
    <mergeCell ref="E142:G142"/>
    <mergeCell ref="E103:G103"/>
    <mergeCell ref="E111:G111"/>
    <mergeCell ref="E112:G112"/>
    <mergeCell ref="E106:G106"/>
    <mergeCell ref="E170:G170"/>
    <mergeCell ref="E108:G108"/>
    <mergeCell ref="E110:G110"/>
    <mergeCell ref="E109:G109"/>
    <mergeCell ref="E128:G128"/>
    <mergeCell ref="E129:G129"/>
    <mergeCell ref="E123:G123"/>
    <mergeCell ref="E127:G127"/>
    <mergeCell ref="E117:G117"/>
    <mergeCell ref="E118:G118"/>
    <mergeCell ref="E119:G119"/>
    <mergeCell ref="E120:G120"/>
    <mergeCell ref="E121:G121"/>
    <mergeCell ref="E126:G126"/>
    <mergeCell ref="E124:G124"/>
    <mergeCell ref="E166:G166"/>
    <mergeCell ref="E167:G167"/>
  </mergeCells>
  <pageMargins left="0.7" right="0.7" top="0.78740157499999996" bottom="0.78740157499999996" header="0.3" footer="0.3"/>
  <pageSetup paperSize="9" orientation="landscape" r:id="rId1"/>
  <ignoredErrors>
    <ignoredError sqref="H50 H192 H209 H212 H214 H230:H231 H140 C179:C180 C182 H227:H228 H2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opLeftCell="A7" workbookViewId="0">
      <selection activeCell="A6" sqref="A6:D6"/>
    </sheetView>
  </sheetViews>
  <sheetFormatPr defaultRowHeight="15" x14ac:dyDescent="0.25"/>
  <cols>
    <col min="1" max="1" width="20.28515625" customWidth="1"/>
    <col min="2" max="2" width="25" customWidth="1"/>
    <col min="3" max="3" width="16.5703125" customWidth="1"/>
    <col min="4" max="4" width="33.5703125" customWidth="1"/>
    <col min="5" max="6" width="13" customWidth="1"/>
  </cols>
  <sheetData>
    <row r="1" spans="1:6" x14ac:dyDescent="0.25">
      <c r="A1" s="133" t="s">
        <v>127</v>
      </c>
      <c r="B1" s="133"/>
      <c r="C1" s="133"/>
      <c r="D1" s="133"/>
      <c r="E1" s="133"/>
      <c r="F1" s="133"/>
    </row>
    <row r="2" spans="1:6" x14ac:dyDescent="0.25">
      <c r="A2" s="136" t="s">
        <v>129</v>
      </c>
      <c r="B2" s="136"/>
      <c r="C2" s="31"/>
      <c r="D2" s="31"/>
      <c r="E2" s="2"/>
      <c r="F2" s="2"/>
    </row>
    <row r="3" spans="1:6" x14ac:dyDescent="0.25">
      <c r="A3" s="137" t="s">
        <v>366</v>
      </c>
      <c r="B3" s="137"/>
      <c r="C3" s="137"/>
      <c r="D3" s="137"/>
      <c r="E3" s="2"/>
      <c r="F3" s="2"/>
    </row>
    <row r="4" spans="1:6" x14ac:dyDescent="0.25">
      <c r="A4" s="137" t="s">
        <v>458</v>
      </c>
      <c r="B4" s="137"/>
      <c r="C4" s="137"/>
      <c r="D4" s="137"/>
      <c r="E4" s="2"/>
      <c r="F4" s="2"/>
    </row>
    <row r="5" spans="1:6" x14ac:dyDescent="0.25">
      <c r="A5" s="137" t="s">
        <v>459</v>
      </c>
      <c r="B5" s="137"/>
      <c r="C5" s="137"/>
      <c r="D5" s="137"/>
      <c r="E5" s="2"/>
      <c r="F5" s="2"/>
    </row>
    <row r="6" spans="1:6" x14ac:dyDescent="0.25">
      <c r="A6" s="137" t="s">
        <v>460</v>
      </c>
      <c r="B6" s="137"/>
      <c r="C6" s="137"/>
      <c r="D6" s="137"/>
      <c r="E6" s="2"/>
      <c r="F6" s="2"/>
    </row>
    <row r="7" spans="1:6" x14ac:dyDescent="0.25">
      <c r="A7" s="31"/>
      <c r="B7" s="31"/>
      <c r="C7" s="31"/>
      <c r="D7" s="31"/>
      <c r="E7" s="2"/>
      <c r="F7" s="2"/>
    </row>
    <row r="8" spans="1:6" x14ac:dyDescent="0.25">
      <c r="A8" s="132" t="s">
        <v>184</v>
      </c>
      <c r="B8" s="132"/>
      <c r="C8" s="31"/>
      <c r="D8" s="31"/>
      <c r="E8" s="138" t="s">
        <v>106</v>
      </c>
      <c r="F8" s="130"/>
    </row>
    <row r="9" spans="1:6" x14ac:dyDescent="0.25">
      <c r="A9" s="2" t="s">
        <v>8</v>
      </c>
      <c r="B9" s="2" t="s">
        <v>2</v>
      </c>
      <c r="C9" s="2" t="s">
        <v>3</v>
      </c>
      <c r="D9" s="2" t="s">
        <v>9</v>
      </c>
      <c r="E9" s="10" t="s">
        <v>121</v>
      </c>
      <c r="F9" s="10" t="s">
        <v>110</v>
      </c>
    </row>
    <row r="10" spans="1:6" x14ac:dyDescent="0.25">
      <c r="A10" s="3" t="s">
        <v>59</v>
      </c>
      <c r="B10" s="85">
        <v>172</v>
      </c>
      <c r="C10" s="4">
        <f>B10*1.15</f>
        <v>197.79999999999998</v>
      </c>
      <c r="D10" s="85">
        <v>279</v>
      </c>
      <c r="E10" s="11"/>
      <c r="F10" s="12">
        <f>B10*E10</f>
        <v>0</v>
      </c>
    </row>
    <row r="11" spans="1:6" x14ac:dyDescent="0.25">
      <c r="A11" s="3" t="s">
        <v>180</v>
      </c>
      <c r="B11" s="85">
        <v>211</v>
      </c>
      <c r="C11" s="4">
        <f>B11*1.15</f>
        <v>242.64999999999998</v>
      </c>
      <c r="D11" s="85">
        <v>339</v>
      </c>
      <c r="E11" s="11"/>
      <c r="F11" s="12">
        <f>B11*E11</f>
        <v>0</v>
      </c>
    </row>
    <row r="12" spans="1:6" x14ac:dyDescent="0.25">
      <c r="E12" s="14"/>
      <c r="F12" s="14"/>
    </row>
    <row r="13" spans="1:6" x14ac:dyDescent="0.25">
      <c r="A13" s="1" t="s">
        <v>175</v>
      </c>
      <c r="E13" s="134"/>
      <c r="F13" s="135"/>
    </row>
    <row r="14" spans="1:6" x14ac:dyDescent="0.25">
      <c r="A14" s="2" t="s">
        <v>8</v>
      </c>
      <c r="B14" s="2" t="s">
        <v>2</v>
      </c>
      <c r="C14" s="2" t="s">
        <v>3</v>
      </c>
      <c r="D14" s="2" t="s">
        <v>9</v>
      </c>
      <c r="E14" s="10" t="s">
        <v>121</v>
      </c>
      <c r="F14" s="10" t="s">
        <v>110</v>
      </c>
    </row>
    <row r="15" spans="1:6" x14ac:dyDescent="0.25">
      <c r="A15" s="3" t="s">
        <v>58</v>
      </c>
      <c r="B15" s="85">
        <v>139</v>
      </c>
      <c r="C15" s="4">
        <f>B15*1.15</f>
        <v>159.85</v>
      </c>
      <c r="D15" s="85">
        <v>219</v>
      </c>
      <c r="E15" s="11"/>
      <c r="F15" s="12">
        <f>B15*E15</f>
        <v>0</v>
      </c>
    </row>
    <row r="16" spans="1:6" x14ac:dyDescent="0.25">
      <c r="A16" s="3" t="s">
        <v>60</v>
      </c>
      <c r="B16" s="85">
        <v>456</v>
      </c>
      <c r="C16" s="4">
        <f>B16*1.15</f>
        <v>524.4</v>
      </c>
      <c r="D16" s="85">
        <v>686</v>
      </c>
      <c r="E16" s="11"/>
      <c r="F16" s="12">
        <f>B16*E16</f>
        <v>0</v>
      </c>
    </row>
    <row r="17" spans="1:6" x14ac:dyDescent="0.25">
      <c r="E17" s="14"/>
      <c r="F17" s="15"/>
    </row>
    <row r="18" spans="1:6" x14ac:dyDescent="0.25">
      <c r="A18" s="1" t="s">
        <v>176</v>
      </c>
      <c r="F18" s="19"/>
    </row>
    <row r="19" spans="1:6" x14ac:dyDescent="0.25">
      <c r="A19" s="6" t="s">
        <v>61</v>
      </c>
      <c r="F19" s="19"/>
    </row>
    <row r="20" spans="1:6" x14ac:dyDescent="0.25">
      <c r="A20" s="2" t="s">
        <v>8</v>
      </c>
      <c r="B20" s="2" t="s">
        <v>2</v>
      </c>
      <c r="C20" s="2" t="s">
        <v>3</v>
      </c>
      <c r="D20" s="2" t="s">
        <v>9</v>
      </c>
      <c r="E20" s="10" t="s">
        <v>121</v>
      </c>
      <c r="F20" s="10" t="s">
        <v>110</v>
      </c>
    </row>
    <row r="21" spans="1:6" x14ac:dyDescent="0.25">
      <c r="A21" s="3" t="s">
        <v>58</v>
      </c>
      <c r="B21" s="85">
        <v>175</v>
      </c>
      <c r="C21" s="4">
        <f>B21*1.15</f>
        <v>201.24999999999997</v>
      </c>
      <c r="D21" s="85">
        <v>279</v>
      </c>
      <c r="E21" s="11"/>
      <c r="F21" s="12">
        <f>B21*E21</f>
        <v>0</v>
      </c>
    </row>
    <row r="22" spans="1:6" x14ac:dyDescent="0.25">
      <c r="A22" s="3" t="s">
        <v>60</v>
      </c>
      <c r="B22" s="85">
        <v>661</v>
      </c>
      <c r="C22" s="4">
        <f>B22*1.15</f>
        <v>760.15</v>
      </c>
      <c r="D22" s="85">
        <v>859</v>
      </c>
      <c r="E22" s="11"/>
      <c r="F22" s="12">
        <f>B22*E22</f>
        <v>0</v>
      </c>
    </row>
    <row r="23" spans="1:6" x14ac:dyDescent="0.25">
      <c r="F23" s="15"/>
    </row>
    <row r="24" spans="1:6" x14ac:dyDescent="0.25">
      <c r="A24" s="7" t="s">
        <v>62</v>
      </c>
      <c r="E24" s="10" t="s">
        <v>121</v>
      </c>
      <c r="F24" s="10" t="s">
        <v>110</v>
      </c>
    </row>
    <row r="25" spans="1:6" x14ac:dyDescent="0.25">
      <c r="A25" s="3" t="s">
        <v>58</v>
      </c>
      <c r="B25" s="85">
        <v>121</v>
      </c>
      <c r="C25" s="4">
        <f>B25*1.15</f>
        <v>139.14999999999998</v>
      </c>
      <c r="D25" s="85">
        <v>189</v>
      </c>
      <c r="E25" s="11"/>
      <c r="F25" s="12">
        <f>B25*E25</f>
        <v>0</v>
      </c>
    </row>
    <row r="26" spans="1:6" x14ac:dyDescent="0.25">
      <c r="A26" s="3" t="s">
        <v>60</v>
      </c>
      <c r="B26" s="85">
        <v>413</v>
      </c>
      <c r="C26" s="4">
        <f>B26*1.15</f>
        <v>474.95</v>
      </c>
      <c r="D26" s="85">
        <v>549</v>
      </c>
      <c r="E26" s="11"/>
      <c r="F26" s="12">
        <f>B26*E26</f>
        <v>0</v>
      </c>
    </row>
    <row r="27" spans="1:6" x14ac:dyDescent="0.25">
      <c r="A27" s="3"/>
      <c r="B27" s="4"/>
      <c r="C27" s="4"/>
      <c r="D27" s="4"/>
      <c r="E27" s="14"/>
      <c r="F27" s="15"/>
    </row>
    <row r="28" spans="1:6" x14ac:dyDescent="0.25">
      <c r="A28" s="132" t="s">
        <v>177</v>
      </c>
      <c r="B28" s="132"/>
      <c r="C28" s="132"/>
      <c r="D28" s="4"/>
      <c r="F28" s="19"/>
    </row>
    <row r="29" spans="1:6" x14ac:dyDescent="0.25">
      <c r="A29" s="2" t="s">
        <v>8</v>
      </c>
      <c r="B29" s="2" t="s">
        <v>2</v>
      </c>
      <c r="C29" s="2" t="s">
        <v>3</v>
      </c>
      <c r="D29" s="2" t="s">
        <v>9</v>
      </c>
      <c r="E29" s="10" t="s">
        <v>121</v>
      </c>
      <c r="F29" s="10" t="s">
        <v>110</v>
      </c>
    </row>
    <row r="30" spans="1:6" x14ac:dyDescent="0.25">
      <c r="A30" s="3" t="s">
        <v>58</v>
      </c>
      <c r="B30" s="85">
        <v>174</v>
      </c>
      <c r="C30" s="4">
        <f>B30*1.15</f>
        <v>200.1</v>
      </c>
      <c r="D30" s="85">
        <v>279</v>
      </c>
      <c r="E30" s="11"/>
      <c r="F30" s="12">
        <f>B30*E30</f>
        <v>0</v>
      </c>
    </row>
    <row r="31" spans="1:6" x14ac:dyDescent="0.25">
      <c r="A31" s="3" t="s">
        <v>60</v>
      </c>
      <c r="B31" s="85">
        <v>561</v>
      </c>
      <c r="C31" s="4">
        <f>B31*1.15</f>
        <v>645.15</v>
      </c>
      <c r="D31" s="85">
        <v>859</v>
      </c>
      <c r="E31" s="11"/>
      <c r="F31" s="12">
        <f>B31*E31</f>
        <v>0</v>
      </c>
    </row>
    <row r="32" spans="1:6" x14ac:dyDescent="0.25">
      <c r="A32" s="3"/>
      <c r="E32" s="14"/>
      <c r="F32" s="15"/>
    </row>
    <row r="33" spans="1:6" x14ac:dyDescent="0.25">
      <c r="A33" s="31" t="s">
        <v>81</v>
      </c>
      <c r="F33" s="19"/>
    </row>
    <row r="34" spans="1:6" x14ac:dyDescent="0.25">
      <c r="A34" s="2" t="s">
        <v>8</v>
      </c>
      <c r="B34" s="2" t="s">
        <v>2</v>
      </c>
      <c r="C34" s="2" t="s">
        <v>3</v>
      </c>
      <c r="D34" s="2" t="s">
        <v>9</v>
      </c>
      <c r="E34" s="10" t="s">
        <v>121</v>
      </c>
      <c r="F34" s="10" t="s">
        <v>110</v>
      </c>
    </row>
    <row r="35" spans="1:6" x14ac:dyDescent="0.25">
      <c r="A35" s="3" t="s">
        <v>59</v>
      </c>
      <c r="B35" s="85">
        <v>56</v>
      </c>
      <c r="C35" s="4">
        <f>B35*1.15</f>
        <v>64.399999999999991</v>
      </c>
      <c r="D35" s="85">
        <v>79</v>
      </c>
      <c r="E35" s="11"/>
      <c r="F35" s="12">
        <f>B35*E35</f>
        <v>0</v>
      </c>
    </row>
    <row r="36" spans="1:6" x14ac:dyDescent="0.25">
      <c r="E36" s="14"/>
      <c r="F36" s="15"/>
    </row>
    <row r="37" spans="1:6" x14ac:dyDescent="0.25">
      <c r="A37" s="1" t="s">
        <v>68</v>
      </c>
      <c r="F37" s="19"/>
    </row>
    <row r="38" spans="1:6" x14ac:dyDescent="0.25">
      <c r="A38" s="2" t="s">
        <v>8</v>
      </c>
      <c r="B38" s="2" t="s">
        <v>2</v>
      </c>
      <c r="C38" s="2" t="s">
        <v>3</v>
      </c>
      <c r="D38" s="2" t="s">
        <v>9</v>
      </c>
      <c r="E38" s="10" t="s">
        <v>121</v>
      </c>
      <c r="F38" s="10" t="s">
        <v>110</v>
      </c>
    </row>
    <row r="39" spans="1:6" x14ac:dyDescent="0.25">
      <c r="A39" s="3" t="s">
        <v>58</v>
      </c>
      <c r="B39" s="85">
        <v>143</v>
      </c>
      <c r="C39" s="4">
        <f>B39*1.15</f>
        <v>164.45</v>
      </c>
      <c r="D39" s="85">
        <v>269</v>
      </c>
      <c r="E39" s="11"/>
      <c r="F39" s="12">
        <f>B39*E39</f>
        <v>0</v>
      </c>
    </row>
    <row r="40" spans="1:6" x14ac:dyDescent="0.25">
      <c r="A40" s="3" t="s">
        <v>60</v>
      </c>
      <c r="B40" s="85">
        <v>486</v>
      </c>
      <c r="C40" s="4">
        <f>B40*1.15</f>
        <v>558.9</v>
      </c>
      <c r="D40" s="85">
        <v>839</v>
      </c>
      <c r="E40" s="11"/>
      <c r="F40" s="12">
        <f>B40*E40</f>
        <v>0</v>
      </c>
    </row>
    <row r="41" spans="1:6" x14ac:dyDescent="0.25">
      <c r="A41" s="3"/>
      <c r="B41" s="4"/>
      <c r="C41" s="4"/>
      <c r="D41" s="4"/>
      <c r="F41" s="19"/>
    </row>
    <row r="42" spans="1:6" x14ac:dyDescent="0.25">
      <c r="A42" s="33" t="s">
        <v>179</v>
      </c>
      <c r="B42" s="4"/>
      <c r="C42" s="4"/>
      <c r="D42" s="4"/>
      <c r="F42" s="19"/>
    </row>
    <row r="43" spans="1:6" x14ac:dyDescent="0.25">
      <c r="A43" s="2" t="s">
        <v>8</v>
      </c>
      <c r="B43" s="2" t="s">
        <v>2</v>
      </c>
      <c r="C43" s="2" t="s">
        <v>3</v>
      </c>
      <c r="D43" s="2" t="s">
        <v>9</v>
      </c>
      <c r="E43" s="10" t="s">
        <v>121</v>
      </c>
      <c r="F43" s="10" t="s">
        <v>110</v>
      </c>
    </row>
    <row r="44" spans="1:6" x14ac:dyDescent="0.25">
      <c r="A44" s="3" t="s">
        <v>58</v>
      </c>
      <c r="B44" s="85">
        <v>62</v>
      </c>
      <c r="C44" s="4">
        <f>B44*1.15</f>
        <v>71.3</v>
      </c>
      <c r="D44" s="85">
        <v>109</v>
      </c>
      <c r="E44" s="11"/>
      <c r="F44" s="12">
        <f>B44*E44</f>
        <v>0</v>
      </c>
    </row>
    <row r="45" spans="1:6" x14ac:dyDescent="0.25">
      <c r="A45" s="3" t="s">
        <v>60</v>
      </c>
      <c r="B45" s="85">
        <v>172</v>
      </c>
      <c r="C45" s="4">
        <f>B45*1.15</f>
        <v>197.79999999999998</v>
      </c>
      <c r="D45" s="85">
        <v>279</v>
      </c>
      <c r="E45" s="11"/>
      <c r="F45" s="12">
        <f>B45*E45</f>
        <v>0</v>
      </c>
    </row>
    <row r="46" spans="1:6" x14ac:dyDescent="0.25">
      <c r="F46" s="22"/>
    </row>
    <row r="47" spans="1:6" x14ac:dyDescent="0.25">
      <c r="A47" s="34" t="s">
        <v>182</v>
      </c>
    </row>
    <row r="48" spans="1:6" x14ac:dyDescent="0.25">
      <c r="A48" s="2" t="s">
        <v>8</v>
      </c>
      <c r="B48" s="2" t="s">
        <v>2</v>
      </c>
      <c r="C48" s="2" t="s">
        <v>3</v>
      </c>
      <c r="D48" s="2" t="s">
        <v>9</v>
      </c>
      <c r="E48" s="10" t="s">
        <v>121</v>
      </c>
      <c r="F48" s="10" t="s">
        <v>110</v>
      </c>
    </row>
    <row r="49" spans="1:6" x14ac:dyDescent="0.25">
      <c r="A49" s="3" t="s">
        <v>58</v>
      </c>
      <c r="B49" s="85">
        <v>91</v>
      </c>
      <c r="C49" s="4">
        <f>B49*1.15</f>
        <v>104.64999999999999</v>
      </c>
      <c r="D49" s="85">
        <v>149</v>
      </c>
      <c r="E49" s="11"/>
      <c r="F49" s="12">
        <f>B49*E49</f>
        <v>0</v>
      </c>
    </row>
    <row r="50" spans="1:6" x14ac:dyDescent="0.25">
      <c r="A50" s="3" t="s">
        <v>60</v>
      </c>
      <c r="B50" s="85">
        <v>297</v>
      </c>
      <c r="C50" s="4">
        <f>B50*1.15</f>
        <v>341.54999999999995</v>
      </c>
      <c r="D50" s="85">
        <v>449</v>
      </c>
      <c r="E50" s="11"/>
      <c r="F50" s="12">
        <f>B50*E50</f>
        <v>0</v>
      </c>
    </row>
    <row r="52" spans="1:6" x14ac:dyDescent="0.25">
      <c r="A52" s="34" t="s">
        <v>178</v>
      </c>
    </row>
    <row r="53" spans="1:6" x14ac:dyDescent="0.25">
      <c r="A53" s="2" t="s">
        <v>8</v>
      </c>
      <c r="B53" s="2" t="s">
        <v>2</v>
      </c>
      <c r="C53" s="2" t="s">
        <v>3</v>
      </c>
      <c r="D53" s="2" t="s">
        <v>9</v>
      </c>
      <c r="E53" s="10" t="s">
        <v>121</v>
      </c>
      <c r="F53" s="10" t="s">
        <v>110</v>
      </c>
    </row>
    <row r="54" spans="1:6" x14ac:dyDescent="0.25">
      <c r="A54" s="3" t="s">
        <v>58</v>
      </c>
      <c r="B54" s="85">
        <v>88</v>
      </c>
      <c r="C54" s="4">
        <f>B54*1.15</f>
        <v>101.19999999999999</v>
      </c>
      <c r="D54" s="85">
        <v>139</v>
      </c>
      <c r="E54" s="11"/>
      <c r="F54" s="12">
        <f>B54*E54</f>
        <v>0</v>
      </c>
    </row>
    <row r="55" spans="1:6" x14ac:dyDescent="0.25">
      <c r="A55" s="3" t="s">
        <v>60</v>
      </c>
      <c r="B55" s="85">
        <v>221</v>
      </c>
      <c r="C55" s="4">
        <f>B55*1.15</f>
        <v>254.14999999999998</v>
      </c>
      <c r="D55" s="85">
        <v>339</v>
      </c>
      <c r="E55" s="11"/>
      <c r="F55" s="12">
        <f>B55*E55</f>
        <v>0</v>
      </c>
    </row>
    <row r="57" spans="1:6" x14ac:dyDescent="0.25">
      <c r="A57" s="34" t="s">
        <v>181</v>
      </c>
    </row>
    <row r="58" spans="1:6" x14ac:dyDescent="0.25">
      <c r="A58" s="2" t="s">
        <v>8</v>
      </c>
      <c r="B58" s="2" t="s">
        <v>2</v>
      </c>
      <c r="C58" s="2" t="s">
        <v>3</v>
      </c>
      <c r="D58" s="2" t="s">
        <v>9</v>
      </c>
      <c r="E58" s="10" t="s">
        <v>121</v>
      </c>
      <c r="F58" s="10" t="s">
        <v>110</v>
      </c>
    </row>
    <row r="59" spans="1:6" x14ac:dyDescent="0.25">
      <c r="A59" s="3" t="s">
        <v>58</v>
      </c>
      <c r="B59" s="85">
        <v>193</v>
      </c>
      <c r="C59" s="4">
        <f>B59*1.15</f>
        <v>221.95</v>
      </c>
      <c r="D59" s="85">
        <v>309</v>
      </c>
      <c r="E59" s="11"/>
      <c r="F59" s="12">
        <f>B59*E59</f>
        <v>0</v>
      </c>
    </row>
    <row r="60" spans="1:6" x14ac:dyDescent="0.25">
      <c r="A60" s="3" t="s">
        <v>60</v>
      </c>
      <c r="B60" s="85">
        <v>635</v>
      </c>
      <c r="C60" s="4">
        <f>B60*1.15</f>
        <v>730.25</v>
      </c>
      <c r="D60" s="85">
        <v>1039</v>
      </c>
      <c r="E60" s="11"/>
      <c r="F60" s="12">
        <f>B60*E60</f>
        <v>0</v>
      </c>
    </row>
    <row r="61" spans="1:6" x14ac:dyDescent="0.25">
      <c r="F61" s="22">
        <f>SUM(F10:F11,F15:F16,F21:F22,F25:F26,F30:F31,F35,F39:F40,F44:F45,F49:F50,F54:F55,F59:F60)</f>
        <v>0</v>
      </c>
    </row>
  </sheetData>
  <mergeCells count="10">
    <mergeCell ref="A28:C28"/>
    <mergeCell ref="A1:F1"/>
    <mergeCell ref="E13:F13"/>
    <mergeCell ref="A2:B2"/>
    <mergeCell ref="A6:D6"/>
    <mergeCell ref="A3:D3"/>
    <mergeCell ref="A4:D4"/>
    <mergeCell ref="A5:D5"/>
    <mergeCell ref="E8:F8"/>
    <mergeCell ref="A8:B8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2"/>
  <sheetViews>
    <sheetView topLeftCell="A46" workbookViewId="0">
      <selection activeCell="C53" sqref="C53"/>
    </sheetView>
  </sheetViews>
  <sheetFormatPr defaultRowHeight="15" x14ac:dyDescent="0.25"/>
  <cols>
    <col min="1" max="1" width="27.42578125" customWidth="1"/>
    <col min="2" max="2" width="10.5703125" customWidth="1"/>
    <col min="3" max="3" width="17.42578125" customWidth="1"/>
    <col min="4" max="4" width="13" customWidth="1"/>
    <col min="5" max="5" width="14" customWidth="1"/>
    <col min="6" max="6" width="10.140625" customWidth="1"/>
    <col min="7" max="7" width="9.5703125" customWidth="1"/>
    <col min="8" max="8" width="10.28515625" customWidth="1"/>
    <col min="9" max="9" width="12.42578125" customWidth="1"/>
  </cols>
  <sheetData>
    <row r="1" spans="1:9" x14ac:dyDescent="0.25">
      <c r="A1" s="133" t="s">
        <v>126</v>
      </c>
      <c r="B1" s="133"/>
      <c r="C1" s="133"/>
      <c r="D1" s="133"/>
      <c r="E1" s="133"/>
      <c r="F1" s="133"/>
      <c r="G1" s="133"/>
      <c r="H1" s="133"/>
      <c r="I1" s="133"/>
    </row>
    <row r="2" spans="1:9" x14ac:dyDescent="0.25">
      <c r="A2" s="72" t="s">
        <v>129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142" t="s">
        <v>366</v>
      </c>
      <c r="B3" s="142"/>
      <c r="C3" s="142"/>
      <c r="D3" s="2"/>
      <c r="E3" s="2"/>
      <c r="F3" s="2"/>
      <c r="G3" s="2"/>
      <c r="H3" s="2"/>
      <c r="I3" s="2"/>
    </row>
    <row r="4" spans="1:9" x14ac:dyDescent="0.25">
      <c r="A4" s="142" t="s">
        <v>458</v>
      </c>
      <c r="B4" s="142"/>
      <c r="C4" s="142"/>
      <c r="D4" s="2"/>
      <c r="E4" s="2"/>
      <c r="F4" s="2"/>
      <c r="G4" s="2"/>
      <c r="H4" s="2"/>
      <c r="I4" s="2"/>
    </row>
    <row r="5" spans="1:9" x14ac:dyDescent="0.25">
      <c r="A5" s="142" t="s">
        <v>459</v>
      </c>
      <c r="B5" s="142"/>
      <c r="C5" s="142"/>
      <c r="D5" s="2"/>
      <c r="E5" s="2"/>
      <c r="F5" s="2"/>
      <c r="G5" s="2"/>
      <c r="H5" s="2"/>
      <c r="I5" s="2"/>
    </row>
    <row r="6" spans="1:9" x14ac:dyDescent="0.25">
      <c r="A6" s="142" t="s">
        <v>460</v>
      </c>
      <c r="B6" s="142"/>
      <c r="C6" s="142"/>
      <c r="D6" s="2"/>
      <c r="E6" s="2"/>
      <c r="F6" s="2"/>
      <c r="G6" s="2"/>
      <c r="H6" s="2"/>
      <c r="I6" s="2"/>
    </row>
    <row r="8" spans="1:9" x14ac:dyDescent="0.25">
      <c r="A8" t="s">
        <v>67</v>
      </c>
    </row>
    <row r="9" spans="1:9" x14ac:dyDescent="0.25">
      <c r="A9" s="143" t="s">
        <v>66</v>
      </c>
      <c r="B9" s="143"/>
      <c r="C9" s="143"/>
    </row>
    <row r="11" spans="1:9" ht="31.15" customHeight="1" x14ac:dyDescent="0.25">
      <c r="A11" s="131" t="s">
        <v>7</v>
      </c>
      <c r="B11" s="131"/>
      <c r="C11" s="131"/>
      <c r="D11" s="131"/>
      <c r="E11" s="131"/>
    </row>
    <row r="12" spans="1:9" ht="29.45" customHeight="1" x14ac:dyDescent="0.25">
      <c r="A12" s="131" t="s">
        <v>120</v>
      </c>
      <c r="B12" s="131"/>
      <c r="C12" s="131"/>
      <c r="D12" s="131"/>
      <c r="E12" s="131"/>
    </row>
    <row r="13" spans="1:9" x14ac:dyDescent="0.25">
      <c r="A13" s="8"/>
      <c r="B13" s="8"/>
      <c r="C13" s="8"/>
      <c r="D13" s="8"/>
      <c r="E13" s="8"/>
      <c r="F13" s="144" t="s">
        <v>106</v>
      </c>
      <c r="G13" s="144"/>
      <c r="H13" s="144"/>
      <c r="I13" s="144"/>
    </row>
    <row r="14" spans="1:9" x14ac:dyDescent="0.25">
      <c r="A14" s="20" t="s">
        <v>11</v>
      </c>
      <c r="B14" s="2" t="s">
        <v>8</v>
      </c>
      <c r="C14" s="2" t="s">
        <v>2</v>
      </c>
      <c r="D14" s="2" t="s">
        <v>3</v>
      </c>
      <c r="E14" s="2" t="s">
        <v>9</v>
      </c>
      <c r="F14" s="10" t="s">
        <v>107</v>
      </c>
      <c r="G14" s="10" t="s">
        <v>108</v>
      </c>
      <c r="H14" s="10" t="s">
        <v>109</v>
      </c>
      <c r="I14" s="20" t="s">
        <v>110</v>
      </c>
    </row>
    <row r="15" spans="1:9" x14ac:dyDescent="0.25">
      <c r="A15" s="11" t="s">
        <v>27</v>
      </c>
      <c r="B15" s="3" t="s">
        <v>48</v>
      </c>
      <c r="C15" s="85">
        <v>9.5</v>
      </c>
      <c r="D15" s="4">
        <f t="shared" ref="D15:D50" si="0">C15*1.15</f>
        <v>10.924999999999999</v>
      </c>
      <c r="E15" s="87">
        <v>23</v>
      </c>
      <c r="F15" s="11"/>
      <c r="G15" s="11"/>
      <c r="H15" s="18"/>
      <c r="I15" s="12">
        <f>(C15*F15)+(C15*G15)+(C15*H15)</f>
        <v>0</v>
      </c>
    </row>
    <row r="16" spans="1:9" x14ac:dyDescent="0.25">
      <c r="A16" s="11" t="s">
        <v>28</v>
      </c>
      <c r="B16" s="3" t="s">
        <v>49</v>
      </c>
      <c r="C16" s="85">
        <v>11</v>
      </c>
      <c r="D16" s="4">
        <f t="shared" si="0"/>
        <v>12.649999999999999</v>
      </c>
      <c r="E16" s="87">
        <v>23</v>
      </c>
      <c r="F16" s="11"/>
      <c r="G16" s="11"/>
      <c r="H16" s="24"/>
      <c r="I16" s="12">
        <f>(C16*F16)+(C16*G16)</f>
        <v>0</v>
      </c>
    </row>
    <row r="17" spans="1:9" x14ac:dyDescent="0.25">
      <c r="A17" s="11" t="s">
        <v>29</v>
      </c>
      <c r="B17" s="3" t="s">
        <v>48</v>
      </c>
      <c r="C17" s="85">
        <v>9</v>
      </c>
      <c r="D17" s="4">
        <f t="shared" si="0"/>
        <v>10.35</v>
      </c>
      <c r="E17" s="87">
        <v>17</v>
      </c>
      <c r="F17" s="11"/>
      <c r="G17" s="11"/>
      <c r="H17" s="18"/>
      <c r="I17" s="12">
        <f t="shared" ref="I17:I23" si="1">(C17*F17)+(C17*G17)+(C17*H17)</f>
        <v>0</v>
      </c>
    </row>
    <row r="18" spans="1:9" x14ac:dyDescent="0.25">
      <c r="A18" s="11" t="s">
        <v>70</v>
      </c>
      <c r="B18" s="3" t="s">
        <v>53</v>
      </c>
      <c r="C18" s="85">
        <v>11.5</v>
      </c>
      <c r="D18" s="4">
        <f t="shared" si="0"/>
        <v>13.225</v>
      </c>
      <c r="E18" s="87">
        <v>23</v>
      </c>
      <c r="F18" s="11"/>
      <c r="G18" s="11"/>
      <c r="H18" s="18"/>
      <c r="I18" s="12">
        <f t="shared" si="1"/>
        <v>0</v>
      </c>
    </row>
    <row r="19" spans="1:9" x14ac:dyDescent="0.25">
      <c r="A19" s="11" t="s">
        <v>30</v>
      </c>
      <c r="B19" s="3" t="s">
        <v>51</v>
      </c>
      <c r="C19" s="85">
        <v>11</v>
      </c>
      <c r="D19" s="4">
        <f t="shared" si="0"/>
        <v>12.649999999999999</v>
      </c>
      <c r="E19" s="87">
        <v>23</v>
      </c>
      <c r="F19" s="11"/>
      <c r="G19" s="11"/>
      <c r="H19" s="18"/>
      <c r="I19" s="12">
        <f t="shared" si="1"/>
        <v>0</v>
      </c>
    </row>
    <row r="20" spans="1:9" x14ac:dyDescent="0.25">
      <c r="A20" s="11" t="s">
        <v>31</v>
      </c>
      <c r="B20" s="3" t="s">
        <v>52</v>
      </c>
      <c r="C20" s="85">
        <v>11.5</v>
      </c>
      <c r="D20" s="4">
        <f t="shared" si="0"/>
        <v>13.225</v>
      </c>
      <c r="E20" s="87">
        <v>23</v>
      </c>
      <c r="F20" s="11"/>
      <c r="G20" s="11"/>
      <c r="H20" s="18"/>
      <c r="I20" s="12">
        <f t="shared" si="1"/>
        <v>0</v>
      </c>
    </row>
    <row r="21" spans="1:9" x14ac:dyDescent="0.25">
      <c r="A21" s="70" t="s">
        <v>32</v>
      </c>
      <c r="B21" s="3" t="s">
        <v>49</v>
      </c>
      <c r="C21" s="85">
        <v>11</v>
      </c>
      <c r="D21" s="4">
        <f t="shared" si="0"/>
        <v>12.649999999999999</v>
      </c>
      <c r="E21" s="87">
        <v>23</v>
      </c>
      <c r="F21" s="11"/>
      <c r="G21" s="11"/>
      <c r="H21" s="18"/>
      <c r="I21" s="12">
        <f t="shared" si="1"/>
        <v>0</v>
      </c>
    </row>
    <row r="22" spans="1:9" x14ac:dyDescent="0.25">
      <c r="A22" s="70" t="s">
        <v>33</v>
      </c>
      <c r="B22" s="3" t="s">
        <v>51</v>
      </c>
      <c r="C22" s="85">
        <v>11.5</v>
      </c>
      <c r="D22" s="4">
        <f t="shared" si="0"/>
        <v>13.225</v>
      </c>
      <c r="E22" s="87">
        <v>23</v>
      </c>
      <c r="F22" s="11"/>
      <c r="G22" s="11"/>
      <c r="H22" s="18"/>
      <c r="I22" s="12">
        <f t="shared" si="1"/>
        <v>0</v>
      </c>
    </row>
    <row r="23" spans="1:9" x14ac:dyDescent="0.25">
      <c r="A23" s="11" t="s">
        <v>34</v>
      </c>
      <c r="B23" s="3" t="s">
        <v>50</v>
      </c>
      <c r="C23" s="85">
        <v>11.5</v>
      </c>
      <c r="D23" s="4">
        <f t="shared" si="0"/>
        <v>13.225</v>
      </c>
      <c r="E23" s="87">
        <v>23</v>
      </c>
      <c r="F23" s="11"/>
      <c r="G23" s="11"/>
      <c r="H23" s="18"/>
      <c r="I23" s="12">
        <f t="shared" si="1"/>
        <v>0</v>
      </c>
    </row>
    <row r="24" spans="1:9" x14ac:dyDescent="0.25">
      <c r="A24" s="11" t="s">
        <v>35</v>
      </c>
      <c r="B24" s="3" t="s">
        <v>53</v>
      </c>
      <c r="C24" s="85">
        <v>12</v>
      </c>
      <c r="D24" s="4">
        <f t="shared" si="0"/>
        <v>13.799999999999999</v>
      </c>
      <c r="E24" s="87">
        <v>29</v>
      </c>
      <c r="F24" s="11"/>
      <c r="G24" s="23"/>
      <c r="H24" s="23"/>
      <c r="I24" s="12">
        <f>(C24*F24)</f>
        <v>0</v>
      </c>
    </row>
    <row r="25" spans="1:9" x14ac:dyDescent="0.25">
      <c r="A25" s="11" t="s">
        <v>36</v>
      </c>
      <c r="B25" s="3" t="s">
        <v>50</v>
      </c>
      <c r="C25" s="85">
        <v>11.5</v>
      </c>
      <c r="D25" s="4">
        <f t="shared" si="0"/>
        <v>13.225</v>
      </c>
      <c r="E25" s="87">
        <v>23</v>
      </c>
      <c r="F25" s="11"/>
      <c r="G25" s="21"/>
      <c r="H25" s="21"/>
      <c r="I25" s="12">
        <f>(C25*F25)+(C25*G25)+(C25*H25)</f>
        <v>0</v>
      </c>
    </row>
    <row r="26" spans="1:9" x14ac:dyDescent="0.25">
      <c r="A26" s="11" t="s">
        <v>37</v>
      </c>
      <c r="B26" s="3" t="s">
        <v>50</v>
      </c>
      <c r="C26" s="85">
        <v>11.5</v>
      </c>
      <c r="D26" s="4">
        <f t="shared" si="0"/>
        <v>13.225</v>
      </c>
      <c r="E26" s="87">
        <v>23</v>
      </c>
      <c r="F26" s="11"/>
      <c r="G26" s="21"/>
      <c r="H26" s="21"/>
      <c r="I26" s="12">
        <f>(C26*F26)+(C26*G26)+(C26*H26)</f>
        <v>0</v>
      </c>
    </row>
    <row r="27" spans="1:9" x14ac:dyDescent="0.25">
      <c r="A27" s="11" t="s">
        <v>200</v>
      </c>
      <c r="B27" s="3" t="s">
        <v>49</v>
      </c>
      <c r="C27" s="85">
        <v>9.5</v>
      </c>
      <c r="D27" s="4">
        <f t="shared" si="0"/>
        <v>10.924999999999999</v>
      </c>
      <c r="E27" s="87">
        <v>23</v>
      </c>
      <c r="F27" s="11"/>
      <c r="G27" s="21"/>
      <c r="H27" s="21"/>
      <c r="I27" s="12">
        <f>(C27*F27)+(C27*G27)+(C27*H27)</f>
        <v>0</v>
      </c>
    </row>
    <row r="28" spans="1:9" x14ac:dyDescent="0.25">
      <c r="A28" s="11" t="s">
        <v>133</v>
      </c>
      <c r="B28" s="3" t="s">
        <v>54</v>
      </c>
      <c r="C28" s="85">
        <v>12</v>
      </c>
      <c r="D28" s="4">
        <f t="shared" si="0"/>
        <v>13.799999999999999</v>
      </c>
      <c r="E28" s="87">
        <v>29</v>
      </c>
      <c r="F28" s="11"/>
      <c r="G28" s="23"/>
      <c r="H28" s="23"/>
      <c r="I28" s="12">
        <f>(C28*F28)</f>
        <v>0</v>
      </c>
    </row>
    <row r="29" spans="1:9" x14ac:dyDescent="0.25">
      <c r="A29" s="11" t="s">
        <v>38</v>
      </c>
      <c r="B29" s="3" t="s">
        <v>49</v>
      </c>
      <c r="C29" s="85">
        <v>9.5</v>
      </c>
      <c r="D29" s="4">
        <f t="shared" si="0"/>
        <v>10.924999999999999</v>
      </c>
      <c r="E29" s="87">
        <v>23</v>
      </c>
      <c r="F29" s="11"/>
      <c r="G29" s="21"/>
      <c r="H29" s="23"/>
      <c r="I29" s="12">
        <f>(C29*F29)+(C29*G29)</f>
        <v>0</v>
      </c>
    </row>
    <row r="30" spans="1:9" x14ac:dyDescent="0.25">
      <c r="A30" s="11" t="s">
        <v>105</v>
      </c>
      <c r="B30" s="3" t="s">
        <v>55</v>
      </c>
      <c r="C30" s="85">
        <v>9.5</v>
      </c>
      <c r="D30" s="4">
        <f t="shared" si="0"/>
        <v>10.924999999999999</v>
      </c>
      <c r="E30" s="87">
        <v>23</v>
      </c>
      <c r="F30" s="11"/>
      <c r="G30" s="21"/>
      <c r="H30" s="23"/>
      <c r="I30" s="12">
        <f>(C30*F30)+(C30*G30)</f>
        <v>0</v>
      </c>
    </row>
    <row r="31" spans="1:9" x14ac:dyDescent="0.25">
      <c r="A31" s="11" t="s">
        <v>39</v>
      </c>
      <c r="B31" s="3" t="s">
        <v>49</v>
      </c>
      <c r="C31" s="85">
        <v>11</v>
      </c>
      <c r="D31" s="4">
        <f t="shared" si="0"/>
        <v>12.649999999999999</v>
      </c>
      <c r="E31" s="87">
        <v>23</v>
      </c>
      <c r="F31" s="11"/>
      <c r="G31" s="21"/>
      <c r="H31" s="21"/>
      <c r="I31" s="12">
        <f>(C31*F31)+(C31*G31)+(C31*H31)</f>
        <v>0</v>
      </c>
    </row>
    <row r="32" spans="1:9" x14ac:dyDescent="0.25">
      <c r="A32" s="11" t="s">
        <v>40</v>
      </c>
      <c r="B32" s="3" t="s">
        <v>56</v>
      </c>
      <c r="C32" s="85">
        <v>11</v>
      </c>
      <c r="D32" s="4">
        <f t="shared" si="0"/>
        <v>12.649999999999999</v>
      </c>
      <c r="E32" s="87">
        <v>23</v>
      </c>
      <c r="F32" s="11"/>
      <c r="G32" s="21"/>
      <c r="H32" s="21"/>
      <c r="I32" s="12">
        <f>(C32*F32)+(C32*G32)+(C32*H32)</f>
        <v>0</v>
      </c>
    </row>
    <row r="33" spans="1:9" x14ac:dyDescent="0.25">
      <c r="A33" s="70" t="s">
        <v>41</v>
      </c>
      <c r="B33" s="3" t="s">
        <v>49</v>
      </c>
      <c r="C33" s="85">
        <v>11</v>
      </c>
      <c r="D33" s="4">
        <f t="shared" si="0"/>
        <v>12.649999999999999</v>
      </c>
      <c r="E33" s="87">
        <v>23</v>
      </c>
      <c r="F33" s="11"/>
      <c r="G33" s="21"/>
      <c r="H33" s="21"/>
      <c r="I33" s="12">
        <f>(C33*F33)+(C33*G33)+(C33*H33)</f>
        <v>0</v>
      </c>
    </row>
    <row r="34" spans="1:9" x14ac:dyDescent="0.25">
      <c r="A34" s="11" t="s">
        <v>80</v>
      </c>
      <c r="B34" s="3" t="s">
        <v>53</v>
      </c>
      <c r="C34" s="85">
        <v>11.5</v>
      </c>
      <c r="D34" s="4">
        <f t="shared" si="0"/>
        <v>13.225</v>
      </c>
      <c r="E34" s="87">
        <v>23</v>
      </c>
      <c r="F34" s="11"/>
      <c r="G34" s="21"/>
      <c r="H34" s="21"/>
      <c r="I34" s="12">
        <f>(C34*F34)+(C34*G34)+(C34*H34)</f>
        <v>0</v>
      </c>
    </row>
    <row r="35" spans="1:9" x14ac:dyDescent="0.25">
      <c r="A35" s="11" t="s">
        <v>86</v>
      </c>
      <c r="B35" s="3" t="s">
        <v>56</v>
      </c>
      <c r="C35" s="85">
        <v>15.5</v>
      </c>
      <c r="D35" s="4">
        <f t="shared" si="0"/>
        <v>17.824999999999999</v>
      </c>
      <c r="E35" s="87">
        <v>29</v>
      </c>
      <c r="F35" s="11"/>
      <c r="G35" s="23"/>
      <c r="H35" s="23"/>
      <c r="I35" s="12">
        <f>(C35*F35)</f>
        <v>0</v>
      </c>
    </row>
    <row r="36" spans="1:9" x14ac:dyDescent="0.25">
      <c r="A36" s="11" t="s">
        <v>87</v>
      </c>
      <c r="B36" s="3" t="s">
        <v>56</v>
      </c>
      <c r="C36" s="85">
        <v>19.5</v>
      </c>
      <c r="D36" s="4">
        <f t="shared" si="0"/>
        <v>22.424999999999997</v>
      </c>
      <c r="E36" s="87">
        <v>34</v>
      </c>
      <c r="F36" s="11"/>
      <c r="G36" s="11"/>
      <c r="H36" s="18"/>
      <c r="I36" s="12">
        <f>(C36*F36)+(C36*G36)+(C36*H36)</f>
        <v>0</v>
      </c>
    </row>
    <row r="37" spans="1:9" x14ac:dyDescent="0.25">
      <c r="A37" s="11" t="s">
        <v>88</v>
      </c>
      <c r="B37" s="3" t="s">
        <v>56</v>
      </c>
      <c r="C37" s="85">
        <v>19.5</v>
      </c>
      <c r="D37" s="4">
        <f t="shared" si="0"/>
        <v>22.424999999999997</v>
      </c>
      <c r="E37" s="87">
        <v>34</v>
      </c>
      <c r="F37" s="13"/>
      <c r="G37" s="11"/>
      <c r="H37" s="18"/>
      <c r="I37" s="12">
        <f>(C37*F37)+(C37*G37)+(C37*H37)</f>
        <v>0</v>
      </c>
    </row>
    <row r="38" spans="1:9" x14ac:dyDescent="0.25">
      <c r="A38" s="11" t="s">
        <v>135</v>
      </c>
      <c r="B38" s="3" t="s">
        <v>56</v>
      </c>
      <c r="C38" s="85">
        <v>19.5</v>
      </c>
      <c r="D38" s="4">
        <f t="shared" si="0"/>
        <v>22.424999999999997</v>
      </c>
      <c r="E38" s="87">
        <v>34</v>
      </c>
      <c r="F38" s="13"/>
      <c r="G38" s="23"/>
      <c r="H38" s="23"/>
      <c r="I38" s="12">
        <f>(C38*F38)+(C38*G38)+(C38*H38)</f>
        <v>0</v>
      </c>
    </row>
    <row r="39" spans="1:9" x14ac:dyDescent="0.25">
      <c r="A39" s="11" t="s">
        <v>131</v>
      </c>
      <c r="B39" s="3" t="s">
        <v>56</v>
      </c>
      <c r="C39" s="85">
        <v>27</v>
      </c>
      <c r="D39" s="4">
        <f t="shared" si="0"/>
        <v>31.049999999999997</v>
      </c>
      <c r="E39" s="87">
        <v>49</v>
      </c>
      <c r="F39" s="11"/>
      <c r="G39" s="23"/>
      <c r="H39" s="23"/>
      <c r="I39" s="12">
        <f t="shared" ref="I39:I50" si="2">(C39*F39)</f>
        <v>0</v>
      </c>
    </row>
    <row r="40" spans="1:9" x14ac:dyDescent="0.25">
      <c r="A40" s="40" t="s">
        <v>132</v>
      </c>
      <c r="B40" s="3" t="s">
        <v>54</v>
      </c>
      <c r="C40" s="85">
        <v>27</v>
      </c>
      <c r="D40" s="4">
        <f t="shared" si="0"/>
        <v>31.049999999999997</v>
      </c>
      <c r="E40" s="87">
        <v>49</v>
      </c>
      <c r="F40" s="11"/>
      <c r="G40" s="23"/>
      <c r="H40" s="23"/>
      <c r="I40" s="12">
        <f t="shared" si="2"/>
        <v>0</v>
      </c>
    </row>
    <row r="41" spans="1:9" x14ac:dyDescent="0.25">
      <c r="A41" s="11" t="s">
        <v>136</v>
      </c>
      <c r="B41" s="3" t="s">
        <v>56</v>
      </c>
      <c r="C41" s="85">
        <v>27</v>
      </c>
      <c r="D41" s="4">
        <f t="shared" si="0"/>
        <v>31.049999999999997</v>
      </c>
      <c r="E41" s="87">
        <v>49</v>
      </c>
      <c r="F41" s="11"/>
      <c r="G41" s="23"/>
      <c r="H41" s="23"/>
      <c r="I41" s="12">
        <f t="shared" si="2"/>
        <v>0</v>
      </c>
    </row>
    <row r="42" spans="1:9" x14ac:dyDescent="0.25">
      <c r="A42" s="11" t="s">
        <v>134</v>
      </c>
      <c r="B42" s="3" t="s">
        <v>56</v>
      </c>
      <c r="C42" s="85">
        <v>27</v>
      </c>
      <c r="D42" s="4">
        <f t="shared" si="0"/>
        <v>31.049999999999997</v>
      </c>
      <c r="E42" s="87">
        <v>49</v>
      </c>
      <c r="F42" s="11"/>
      <c r="G42" s="23"/>
      <c r="H42" s="23"/>
      <c r="I42" s="12">
        <f t="shared" si="2"/>
        <v>0</v>
      </c>
    </row>
    <row r="43" spans="1:9" x14ac:dyDescent="0.25">
      <c r="A43" s="11" t="s">
        <v>154</v>
      </c>
      <c r="B43" s="3" t="s">
        <v>56</v>
      </c>
      <c r="C43" s="85">
        <v>27</v>
      </c>
      <c r="D43" s="4">
        <f t="shared" si="0"/>
        <v>31.049999999999997</v>
      </c>
      <c r="E43" s="87">
        <v>49</v>
      </c>
      <c r="F43" s="11"/>
      <c r="G43" s="23"/>
      <c r="H43" s="23"/>
      <c r="I43" s="12">
        <f t="shared" si="2"/>
        <v>0</v>
      </c>
    </row>
    <row r="44" spans="1:9" x14ac:dyDescent="0.25">
      <c r="A44" s="70" t="s">
        <v>174</v>
      </c>
      <c r="B44" s="3" t="s">
        <v>56</v>
      </c>
      <c r="C44" s="85">
        <v>14.5</v>
      </c>
      <c r="D44" s="4">
        <f>C44*1.15</f>
        <v>16.674999999999997</v>
      </c>
      <c r="E44" s="87">
        <v>34</v>
      </c>
      <c r="F44" s="23"/>
      <c r="G44" s="23"/>
      <c r="H44" s="21"/>
      <c r="I44" s="12">
        <f t="shared" si="2"/>
        <v>0</v>
      </c>
    </row>
    <row r="45" spans="1:9" x14ac:dyDescent="0.25">
      <c r="A45" s="83" t="s">
        <v>463</v>
      </c>
      <c r="B45" s="3" t="s">
        <v>56</v>
      </c>
      <c r="C45" s="85">
        <v>11</v>
      </c>
      <c r="D45" s="4">
        <f>C45*1.15</f>
        <v>12.649999999999999</v>
      </c>
      <c r="E45" s="87">
        <v>34</v>
      </c>
      <c r="F45" s="23"/>
      <c r="G45" s="43"/>
      <c r="H45" s="21"/>
      <c r="I45" s="12">
        <f t="shared" si="2"/>
        <v>0</v>
      </c>
    </row>
    <row r="46" spans="1:9" ht="15" customHeight="1" x14ac:dyDescent="0.25">
      <c r="A46" s="40" t="s">
        <v>221</v>
      </c>
      <c r="B46" s="3" t="s">
        <v>56</v>
      </c>
      <c r="C46" s="85">
        <v>14.5</v>
      </c>
      <c r="D46" s="4">
        <f t="shared" si="0"/>
        <v>16.674999999999997</v>
      </c>
      <c r="E46" s="87">
        <v>29</v>
      </c>
      <c r="F46" s="43"/>
      <c r="G46" s="43"/>
      <c r="H46" s="43"/>
      <c r="I46" s="12">
        <f t="shared" si="2"/>
        <v>0</v>
      </c>
    </row>
    <row r="47" spans="1:9" ht="15" customHeight="1" x14ac:dyDescent="0.25">
      <c r="A47" s="50" t="s">
        <v>419</v>
      </c>
      <c r="B47" s="3" t="s">
        <v>56</v>
      </c>
      <c r="C47" s="85">
        <v>13</v>
      </c>
      <c r="D47" s="4">
        <f t="shared" si="0"/>
        <v>14.95</v>
      </c>
      <c r="E47" s="87">
        <v>25</v>
      </c>
      <c r="F47" s="23"/>
      <c r="G47" s="23"/>
      <c r="H47" s="43"/>
      <c r="I47" s="12">
        <f t="shared" si="2"/>
        <v>0</v>
      </c>
    </row>
    <row r="48" spans="1:9" ht="15" customHeight="1" x14ac:dyDescent="0.25">
      <c r="A48" s="66" t="s">
        <v>359</v>
      </c>
      <c r="B48" s="3" t="s">
        <v>56</v>
      </c>
      <c r="C48" s="85">
        <v>19.5</v>
      </c>
      <c r="D48" s="4">
        <f t="shared" si="0"/>
        <v>22.424999999999997</v>
      </c>
      <c r="E48" s="87">
        <v>34</v>
      </c>
      <c r="F48" s="23"/>
      <c r="G48" s="23"/>
      <c r="H48" s="43"/>
      <c r="I48" s="12">
        <f t="shared" si="2"/>
        <v>0</v>
      </c>
    </row>
    <row r="49" spans="1:9" ht="15" customHeight="1" x14ac:dyDescent="0.25">
      <c r="A49" s="42" t="s">
        <v>345</v>
      </c>
      <c r="B49" s="3" t="s">
        <v>56</v>
      </c>
      <c r="C49" s="85">
        <v>14</v>
      </c>
      <c r="D49" s="4">
        <f t="shared" si="0"/>
        <v>16.099999999999998</v>
      </c>
      <c r="E49" s="87">
        <v>29</v>
      </c>
      <c r="F49" s="139"/>
      <c r="G49" s="140"/>
      <c r="H49" s="141"/>
      <c r="I49" s="12">
        <f t="shared" si="2"/>
        <v>0</v>
      </c>
    </row>
    <row r="50" spans="1:9" ht="15" customHeight="1" x14ac:dyDescent="0.25">
      <c r="A50" s="84" t="s">
        <v>464</v>
      </c>
      <c r="B50" s="3" t="s">
        <v>465</v>
      </c>
      <c r="C50" s="85">
        <v>6.78</v>
      </c>
      <c r="D50" s="4">
        <f t="shared" si="0"/>
        <v>7.7969999999999997</v>
      </c>
      <c r="E50" s="87">
        <v>12</v>
      </c>
      <c r="F50" s="43"/>
      <c r="G50" s="43"/>
      <c r="H50" s="43"/>
      <c r="I50" s="12">
        <f t="shared" si="2"/>
        <v>0</v>
      </c>
    </row>
    <row r="51" spans="1:9" ht="15" customHeight="1" x14ac:dyDescent="0.25">
      <c r="A51" s="40"/>
      <c r="B51" s="3"/>
      <c r="C51" s="4"/>
      <c r="D51" s="4"/>
      <c r="E51" s="5"/>
      <c r="F51" s="75"/>
      <c r="G51" s="76"/>
      <c r="H51" s="77"/>
      <c r="I51" s="12"/>
    </row>
    <row r="52" spans="1:9" ht="15" customHeight="1" x14ac:dyDescent="0.25">
      <c r="A52" s="42" t="s">
        <v>358</v>
      </c>
      <c r="B52" s="3" t="s">
        <v>231</v>
      </c>
      <c r="C52" s="85">
        <v>8.5</v>
      </c>
      <c r="D52" s="4">
        <f>C52*1.15</f>
        <v>9.7749999999999986</v>
      </c>
      <c r="E52" s="87">
        <v>16</v>
      </c>
      <c r="F52" s="139"/>
      <c r="G52" s="140"/>
      <c r="H52" s="141"/>
      <c r="I52" s="12">
        <f>(C52*F52)</f>
        <v>0</v>
      </c>
    </row>
    <row r="53" spans="1:9" ht="15" customHeight="1" x14ac:dyDescent="0.25">
      <c r="A53" s="42" t="s">
        <v>357</v>
      </c>
      <c r="B53" s="3" t="s">
        <v>231</v>
      </c>
      <c r="C53" s="85">
        <v>10.5</v>
      </c>
      <c r="D53" s="4">
        <f>C53*1.15</f>
        <v>12.074999999999999</v>
      </c>
      <c r="E53" s="87">
        <v>20</v>
      </c>
      <c r="F53" s="139"/>
      <c r="G53" s="140"/>
      <c r="H53" s="141"/>
      <c r="I53" s="12">
        <f>(C53*F53)</f>
        <v>0</v>
      </c>
    </row>
    <row r="54" spans="1:9" ht="15" customHeight="1" x14ac:dyDescent="0.25">
      <c r="A54" s="42" t="s">
        <v>356</v>
      </c>
      <c r="B54" s="3" t="s">
        <v>231</v>
      </c>
      <c r="C54" s="85">
        <v>9.5</v>
      </c>
      <c r="D54" s="4">
        <f>C54*1.15</f>
        <v>10.924999999999999</v>
      </c>
      <c r="E54" s="87">
        <v>18</v>
      </c>
      <c r="F54" s="139"/>
      <c r="G54" s="140"/>
      <c r="H54" s="141"/>
      <c r="I54" s="12">
        <f>(C54*F54)</f>
        <v>0</v>
      </c>
    </row>
    <row r="55" spans="1:9" ht="15" customHeight="1" x14ac:dyDescent="0.25">
      <c r="A55" s="42" t="s">
        <v>355</v>
      </c>
      <c r="B55" s="3" t="s">
        <v>231</v>
      </c>
      <c r="C55" s="85">
        <v>9.5</v>
      </c>
      <c r="D55" s="4">
        <f>C55*1.15</f>
        <v>10.924999999999999</v>
      </c>
      <c r="E55" s="87">
        <v>18</v>
      </c>
      <c r="F55" s="139"/>
      <c r="G55" s="140"/>
      <c r="H55" s="141"/>
      <c r="I55" s="12">
        <f>(C55*F55)</f>
        <v>0</v>
      </c>
    </row>
    <row r="56" spans="1:9" ht="15" customHeight="1" x14ac:dyDescent="0.25">
      <c r="A56" s="84" t="s">
        <v>468</v>
      </c>
      <c r="B56" s="3" t="s">
        <v>231</v>
      </c>
      <c r="C56" s="85">
        <v>10.5</v>
      </c>
      <c r="D56" s="4">
        <f>C56*1.15</f>
        <v>12.074999999999999</v>
      </c>
      <c r="E56" s="87">
        <v>20</v>
      </c>
      <c r="F56" s="119"/>
      <c r="G56" s="119"/>
      <c r="H56" s="119"/>
      <c r="I56" s="12">
        <f>(C56*F56)</f>
        <v>0</v>
      </c>
    </row>
    <row r="57" spans="1:9" x14ac:dyDescent="0.25">
      <c r="E57" s="5"/>
      <c r="I57" s="19"/>
    </row>
    <row r="58" spans="1:9" x14ac:dyDescent="0.25">
      <c r="A58" s="20" t="s">
        <v>10</v>
      </c>
      <c r="B58" s="2" t="s">
        <v>8</v>
      </c>
      <c r="C58" s="2" t="s">
        <v>2</v>
      </c>
      <c r="D58" s="2" t="s">
        <v>3</v>
      </c>
      <c r="E58" s="2" t="s">
        <v>9</v>
      </c>
      <c r="I58" s="19"/>
    </row>
    <row r="59" spans="1:9" x14ac:dyDescent="0.25">
      <c r="A59" s="11" t="s">
        <v>40</v>
      </c>
      <c r="B59" s="3" t="s">
        <v>57</v>
      </c>
      <c r="C59" s="85">
        <v>16</v>
      </c>
      <c r="D59" s="4">
        <f t="shared" ref="D59:D69" si="3">C59*1.15</f>
        <v>18.399999999999999</v>
      </c>
      <c r="E59" s="87">
        <v>34</v>
      </c>
      <c r="F59" s="11"/>
      <c r="G59" s="11"/>
      <c r="H59" s="11"/>
      <c r="I59" s="12">
        <f t="shared" ref="I59:I69" si="4">(C59*F59)+(C59*G59)+(C59*H59)</f>
        <v>0</v>
      </c>
    </row>
    <row r="60" spans="1:9" x14ac:dyDescent="0.25">
      <c r="A60" s="11" t="s">
        <v>42</v>
      </c>
      <c r="B60" s="3" t="s">
        <v>57</v>
      </c>
      <c r="C60" s="85">
        <v>16</v>
      </c>
      <c r="D60" s="4">
        <f t="shared" si="3"/>
        <v>18.399999999999999</v>
      </c>
      <c r="E60" s="87">
        <v>34</v>
      </c>
      <c r="F60" s="11"/>
      <c r="G60" s="11"/>
      <c r="H60" s="11"/>
      <c r="I60" s="12">
        <f t="shared" si="4"/>
        <v>0</v>
      </c>
    </row>
    <row r="61" spans="1:9" x14ac:dyDescent="0.25">
      <c r="A61" s="11" t="s">
        <v>43</v>
      </c>
      <c r="B61" s="3" t="s">
        <v>57</v>
      </c>
      <c r="C61" s="85">
        <v>16</v>
      </c>
      <c r="D61" s="4">
        <f t="shared" si="3"/>
        <v>18.399999999999999</v>
      </c>
      <c r="E61" s="87">
        <v>34</v>
      </c>
      <c r="F61" s="11"/>
      <c r="G61" s="11"/>
      <c r="H61" s="11"/>
      <c r="I61" s="12">
        <f t="shared" si="4"/>
        <v>0</v>
      </c>
    </row>
    <row r="62" spans="1:9" x14ac:dyDescent="0.25">
      <c r="A62" s="11" t="s">
        <v>44</v>
      </c>
      <c r="B62" s="3" t="s">
        <v>57</v>
      </c>
      <c r="C62" s="85">
        <v>16</v>
      </c>
      <c r="D62" s="4">
        <f t="shared" si="3"/>
        <v>18.399999999999999</v>
      </c>
      <c r="E62" s="87">
        <v>34</v>
      </c>
      <c r="F62" s="11"/>
      <c r="G62" s="11"/>
      <c r="H62" s="11"/>
      <c r="I62" s="12">
        <f t="shared" si="4"/>
        <v>0</v>
      </c>
    </row>
    <row r="63" spans="1:9" x14ac:dyDescent="0.25">
      <c r="A63" s="70" t="s">
        <v>220</v>
      </c>
      <c r="B63" s="3" t="s">
        <v>57</v>
      </c>
      <c r="C63" s="85">
        <v>17.5</v>
      </c>
      <c r="D63" s="4">
        <f t="shared" si="3"/>
        <v>20.125</v>
      </c>
      <c r="E63" s="87">
        <v>34</v>
      </c>
      <c r="F63" s="23"/>
      <c r="G63" s="11"/>
      <c r="H63" s="23"/>
      <c r="I63" s="12">
        <f t="shared" si="4"/>
        <v>0</v>
      </c>
    </row>
    <row r="64" spans="1:9" x14ac:dyDescent="0.25">
      <c r="A64" s="11" t="s">
        <v>45</v>
      </c>
      <c r="B64" s="3" t="s">
        <v>57</v>
      </c>
      <c r="C64" s="85">
        <v>16</v>
      </c>
      <c r="D64" s="4">
        <f>C64*1.15</f>
        <v>18.399999999999999</v>
      </c>
      <c r="E64" s="87">
        <v>34</v>
      </c>
      <c r="F64" s="23"/>
      <c r="G64" s="21"/>
      <c r="H64" s="23"/>
      <c r="I64" s="12">
        <f t="shared" si="4"/>
        <v>0</v>
      </c>
    </row>
    <row r="65" spans="1:10" x14ac:dyDescent="0.25">
      <c r="A65" s="11" t="s">
        <v>46</v>
      </c>
      <c r="B65" s="3" t="s">
        <v>57</v>
      </c>
      <c r="C65" s="85">
        <v>16</v>
      </c>
      <c r="D65" s="4">
        <f>C65*1.15</f>
        <v>18.399999999999999</v>
      </c>
      <c r="E65" s="87">
        <v>34</v>
      </c>
      <c r="F65" s="21"/>
      <c r="G65" s="21"/>
      <c r="H65" s="23"/>
      <c r="I65" s="12">
        <f t="shared" si="4"/>
        <v>0</v>
      </c>
    </row>
    <row r="66" spans="1:10" x14ac:dyDescent="0.25">
      <c r="A66" s="11" t="s">
        <v>47</v>
      </c>
      <c r="B66" s="3" t="s">
        <v>57</v>
      </c>
      <c r="C66" s="85">
        <v>16</v>
      </c>
      <c r="D66" s="4">
        <f>C66*1.15</f>
        <v>18.399999999999999</v>
      </c>
      <c r="E66" s="87">
        <v>34</v>
      </c>
      <c r="F66" s="21"/>
      <c r="G66" s="23"/>
      <c r="H66" s="23"/>
      <c r="I66" s="12">
        <f t="shared" si="4"/>
        <v>0</v>
      </c>
    </row>
    <row r="67" spans="1:10" x14ac:dyDescent="0.25">
      <c r="A67" s="40" t="s">
        <v>230</v>
      </c>
      <c r="B67" s="3" t="s">
        <v>57</v>
      </c>
      <c r="C67" s="85">
        <v>16</v>
      </c>
      <c r="D67" s="4">
        <f>C67*1.15</f>
        <v>18.399999999999999</v>
      </c>
      <c r="E67" s="87">
        <v>34</v>
      </c>
      <c r="F67" s="21"/>
      <c r="G67" s="43"/>
      <c r="H67" s="43"/>
      <c r="I67" s="12">
        <f t="shared" si="4"/>
        <v>0</v>
      </c>
    </row>
    <row r="68" spans="1:10" x14ac:dyDescent="0.25">
      <c r="A68" s="11" t="s">
        <v>69</v>
      </c>
      <c r="B68" s="3" t="s">
        <v>57</v>
      </c>
      <c r="C68" s="85">
        <v>16</v>
      </c>
      <c r="D68" s="4">
        <f>C68*1.15</f>
        <v>18.399999999999999</v>
      </c>
      <c r="E68" s="87">
        <v>34</v>
      </c>
      <c r="F68" s="21"/>
      <c r="G68" s="21"/>
      <c r="H68" s="21"/>
      <c r="I68" s="12">
        <f t="shared" si="4"/>
        <v>0</v>
      </c>
    </row>
    <row r="69" spans="1:10" x14ac:dyDescent="0.25">
      <c r="A69" s="11" t="s">
        <v>85</v>
      </c>
      <c r="B69" s="3" t="s">
        <v>57</v>
      </c>
      <c r="C69" s="85">
        <v>16</v>
      </c>
      <c r="D69" s="4">
        <f t="shared" si="3"/>
        <v>18.399999999999999</v>
      </c>
      <c r="E69" s="87">
        <v>34</v>
      </c>
      <c r="F69" s="23"/>
      <c r="G69" s="21"/>
      <c r="H69" s="23"/>
      <c r="I69" s="12">
        <f t="shared" si="4"/>
        <v>0</v>
      </c>
    </row>
    <row r="70" spans="1:10" hidden="1" x14ac:dyDescent="0.25">
      <c r="B70" s="3"/>
      <c r="F70" s="14"/>
      <c r="G70" s="14"/>
      <c r="H70" s="14"/>
      <c r="I70" s="22">
        <f>SUM(I15:I69)</f>
        <v>0</v>
      </c>
      <c r="J70" s="19">
        <f>I70*1.15</f>
        <v>0</v>
      </c>
    </row>
    <row r="72" spans="1:10" hidden="1" x14ac:dyDescent="0.25">
      <c r="A72" s="42" t="s">
        <v>224</v>
      </c>
    </row>
    <row r="73" spans="1:10" hidden="1" x14ac:dyDescent="0.25">
      <c r="A73" s="70" t="s">
        <v>364</v>
      </c>
    </row>
    <row r="82" spans="1:1" x14ac:dyDescent="0.25">
      <c r="A82" s="1"/>
    </row>
  </sheetData>
  <mergeCells count="15">
    <mergeCell ref="F56:H56"/>
    <mergeCell ref="F53:H53"/>
    <mergeCell ref="F54:H54"/>
    <mergeCell ref="F55:H55"/>
    <mergeCell ref="A1:I1"/>
    <mergeCell ref="A6:C6"/>
    <mergeCell ref="A3:C3"/>
    <mergeCell ref="A4:C4"/>
    <mergeCell ref="A5:C5"/>
    <mergeCell ref="F52:H52"/>
    <mergeCell ref="A12:E12"/>
    <mergeCell ref="A9:C9"/>
    <mergeCell ref="F13:I13"/>
    <mergeCell ref="A11:E11"/>
    <mergeCell ref="F49:H49"/>
  </mergeCells>
  <pageMargins left="0.7" right="0.7" top="0.78740157499999996" bottom="0.78740157499999996" header="0.3" footer="0.3"/>
  <pageSetup paperSize="9" orientation="portrait" r:id="rId1"/>
  <ignoredErrors>
    <ignoredError sqref="I24 I34 I35 I1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6"/>
  <sheetViews>
    <sheetView topLeftCell="A11" workbookViewId="0">
      <selection activeCell="A33" sqref="A33"/>
    </sheetView>
  </sheetViews>
  <sheetFormatPr defaultRowHeight="15" x14ac:dyDescent="0.25"/>
  <cols>
    <col min="1" max="1" width="27.140625" customWidth="1"/>
    <col min="2" max="2" width="22" customWidth="1"/>
    <col min="3" max="3" width="21.42578125" customWidth="1"/>
    <col min="4" max="4" width="26.85546875" customWidth="1"/>
    <col min="5" max="5" width="12.28515625" customWidth="1"/>
    <col min="6" max="6" width="12.7109375" customWidth="1"/>
    <col min="7" max="7" width="14.42578125" customWidth="1"/>
    <col min="8" max="8" width="20.85546875" customWidth="1"/>
  </cols>
  <sheetData>
    <row r="1" spans="1:7" hidden="1" x14ac:dyDescent="0.25">
      <c r="A1" s="133" t="s">
        <v>128</v>
      </c>
      <c r="B1" s="133"/>
      <c r="C1" s="133"/>
      <c r="D1" s="133"/>
      <c r="E1" s="133"/>
      <c r="F1" s="133"/>
    </row>
    <row r="2" spans="1:7" hidden="1" x14ac:dyDescent="0.25">
      <c r="A2" s="72" t="s">
        <v>129</v>
      </c>
      <c r="B2" s="2"/>
      <c r="C2" s="2"/>
      <c r="D2" s="2"/>
      <c r="E2" s="2"/>
      <c r="F2" s="2"/>
    </row>
    <row r="3" spans="1:7" hidden="1" x14ac:dyDescent="0.25">
      <c r="A3" s="1" t="s">
        <v>366</v>
      </c>
      <c r="B3" s="2"/>
      <c r="C3" s="2"/>
      <c r="D3" s="2"/>
      <c r="E3" s="2"/>
      <c r="F3" s="2"/>
    </row>
    <row r="4" spans="1:7" hidden="1" x14ac:dyDescent="0.25">
      <c r="A4" s="1" t="s">
        <v>367</v>
      </c>
      <c r="B4" s="2"/>
      <c r="C4" s="2"/>
      <c r="D4" s="2"/>
      <c r="E4" s="2"/>
      <c r="F4" s="2"/>
    </row>
    <row r="5" spans="1:7" hidden="1" x14ac:dyDescent="0.25">
      <c r="A5" s="1" t="s">
        <v>368</v>
      </c>
      <c r="B5" s="2"/>
      <c r="C5" s="2"/>
      <c r="D5" s="2"/>
      <c r="E5" s="2"/>
      <c r="F5" s="2"/>
    </row>
    <row r="6" spans="1:7" hidden="1" x14ac:dyDescent="0.25">
      <c r="A6" s="1" t="s">
        <v>369</v>
      </c>
      <c r="B6" s="2"/>
      <c r="C6" s="2"/>
      <c r="D6" s="2"/>
      <c r="E6" s="2"/>
      <c r="F6" s="2"/>
    </row>
    <row r="7" spans="1:7" hidden="1" x14ac:dyDescent="0.25"/>
    <row r="8" spans="1:7" hidden="1" x14ac:dyDescent="0.25">
      <c r="A8" s="143" t="s">
        <v>173</v>
      </c>
      <c r="B8" s="143"/>
    </row>
    <row r="9" spans="1:7" hidden="1" x14ac:dyDescent="0.25"/>
    <row r="10" spans="1:7" ht="33" hidden="1" customHeight="1" x14ac:dyDescent="0.25">
      <c r="A10" s="131" t="s">
        <v>0</v>
      </c>
      <c r="B10" s="131"/>
      <c r="C10" s="131"/>
      <c r="D10" s="131"/>
    </row>
    <row r="11" spans="1:7" x14ac:dyDescent="0.25">
      <c r="E11" s="144" t="s">
        <v>106</v>
      </c>
      <c r="F11" s="144"/>
      <c r="G11" s="2" t="s">
        <v>183</v>
      </c>
    </row>
    <row r="12" spans="1:7" x14ac:dyDescent="0.25">
      <c r="A12" s="20" t="s">
        <v>157</v>
      </c>
      <c r="B12" s="2" t="s">
        <v>2</v>
      </c>
      <c r="C12" s="2" t="s">
        <v>3</v>
      </c>
      <c r="D12" s="2" t="s">
        <v>4</v>
      </c>
      <c r="E12" s="10" t="s">
        <v>122</v>
      </c>
      <c r="F12" s="10" t="s">
        <v>110</v>
      </c>
    </row>
    <row r="13" spans="1:7" x14ac:dyDescent="0.25">
      <c r="A13" s="11" t="s">
        <v>92</v>
      </c>
      <c r="B13" s="85">
        <v>462</v>
      </c>
      <c r="C13" s="4">
        <f>B13*1.15</f>
        <v>531.29999999999995</v>
      </c>
      <c r="D13" s="85">
        <v>825</v>
      </c>
      <c r="E13" s="11"/>
      <c r="F13" s="12">
        <f t="shared" ref="F13:F33" si="0">B13*E13</f>
        <v>0</v>
      </c>
    </row>
    <row r="14" spans="1:7" x14ac:dyDescent="0.25">
      <c r="A14" s="11" t="s">
        <v>167</v>
      </c>
      <c r="B14" s="85">
        <v>605</v>
      </c>
      <c r="C14" s="4">
        <f>B14*1.15</f>
        <v>695.75</v>
      </c>
      <c r="D14" s="85">
        <v>1044</v>
      </c>
      <c r="E14" s="11"/>
      <c r="F14" s="12">
        <f t="shared" si="0"/>
        <v>0</v>
      </c>
    </row>
    <row r="15" spans="1:7" x14ac:dyDescent="0.25">
      <c r="A15" s="11" t="s">
        <v>94</v>
      </c>
      <c r="B15" s="85">
        <v>539</v>
      </c>
      <c r="C15" s="4">
        <f t="shared" ref="C15:C27" si="1">B15*1.15</f>
        <v>619.84999999999991</v>
      </c>
      <c r="D15" s="85">
        <v>935</v>
      </c>
      <c r="E15" s="11"/>
      <c r="F15" s="12">
        <f t="shared" si="0"/>
        <v>0</v>
      </c>
    </row>
    <row r="16" spans="1:7" x14ac:dyDescent="0.25">
      <c r="A16" s="11" t="s">
        <v>95</v>
      </c>
      <c r="B16" s="85">
        <v>539</v>
      </c>
      <c r="C16" s="4">
        <f t="shared" si="1"/>
        <v>619.84999999999991</v>
      </c>
      <c r="D16" s="85">
        <v>935</v>
      </c>
      <c r="E16" s="11"/>
      <c r="F16" s="12">
        <f t="shared" si="0"/>
        <v>0</v>
      </c>
    </row>
    <row r="17" spans="1:6" x14ac:dyDescent="0.25">
      <c r="A17" s="11" t="s">
        <v>25</v>
      </c>
      <c r="B17" s="85">
        <v>484</v>
      </c>
      <c r="C17" s="4">
        <f t="shared" si="1"/>
        <v>556.59999999999991</v>
      </c>
      <c r="D17" s="85">
        <v>825</v>
      </c>
      <c r="E17" s="11"/>
      <c r="F17" s="12">
        <f t="shared" si="0"/>
        <v>0</v>
      </c>
    </row>
    <row r="18" spans="1:6" x14ac:dyDescent="0.25">
      <c r="A18" s="11" t="s">
        <v>96</v>
      </c>
      <c r="B18" s="85">
        <v>484</v>
      </c>
      <c r="C18" s="4">
        <f t="shared" si="1"/>
        <v>556.59999999999991</v>
      </c>
      <c r="D18" s="85">
        <v>825</v>
      </c>
      <c r="E18" s="11"/>
      <c r="F18" s="12">
        <f t="shared" si="0"/>
        <v>0</v>
      </c>
    </row>
    <row r="19" spans="1:6" x14ac:dyDescent="0.25">
      <c r="A19" s="11" t="s">
        <v>97</v>
      </c>
      <c r="B19" s="85">
        <v>539</v>
      </c>
      <c r="C19" s="4">
        <f t="shared" si="1"/>
        <v>619.84999999999991</v>
      </c>
      <c r="D19" s="85">
        <v>935</v>
      </c>
      <c r="E19" s="11"/>
      <c r="F19" s="12">
        <f t="shared" si="0"/>
        <v>0</v>
      </c>
    </row>
    <row r="20" spans="1:6" x14ac:dyDescent="0.25">
      <c r="A20" s="11" t="s">
        <v>98</v>
      </c>
      <c r="B20" s="85">
        <v>484</v>
      </c>
      <c r="C20" s="4">
        <f t="shared" si="1"/>
        <v>556.59999999999991</v>
      </c>
      <c r="D20" s="85">
        <v>825</v>
      </c>
      <c r="E20" s="11"/>
      <c r="F20" s="12">
        <f t="shared" si="0"/>
        <v>0</v>
      </c>
    </row>
    <row r="21" spans="1:6" x14ac:dyDescent="0.25">
      <c r="A21" s="11" t="s">
        <v>99</v>
      </c>
      <c r="B21" s="85">
        <v>484</v>
      </c>
      <c r="C21" s="4">
        <f t="shared" si="1"/>
        <v>556.59999999999991</v>
      </c>
      <c r="D21" s="85">
        <v>825</v>
      </c>
      <c r="E21" s="11"/>
      <c r="F21" s="12">
        <f t="shared" si="0"/>
        <v>0</v>
      </c>
    </row>
    <row r="22" spans="1:6" x14ac:dyDescent="0.25">
      <c r="A22" s="11" t="s">
        <v>100</v>
      </c>
      <c r="B22" s="85">
        <v>484</v>
      </c>
      <c r="C22" s="4">
        <f t="shared" si="1"/>
        <v>556.59999999999991</v>
      </c>
      <c r="D22" s="85">
        <v>825</v>
      </c>
      <c r="E22" s="11"/>
      <c r="F22" s="12">
        <f t="shared" si="0"/>
        <v>0</v>
      </c>
    </row>
    <row r="23" spans="1:6" x14ac:dyDescent="0.25">
      <c r="A23" s="11" t="s">
        <v>101</v>
      </c>
      <c r="B23" s="85">
        <v>495</v>
      </c>
      <c r="C23" s="4">
        <f t="shared" si="1"/>
        <v>569.25</v>
      </c>
      <c r="D23" s="85">
        <v>836</v>
      </c>
      <c r="E23" s="11"/>
      <c r="F23" s="12">
        <f t="shared" si="0"/>
        <v>0</v>
      </c>
    </row>
    <row r="24" spans="1:6" x14ac:dyDescent="0.25">
      <c r="A24" s="11" t="s">
        <v>156</v>
      </c>
      <c r="B24" s="85">
        <v>484</v>
      </c>
      <c r="C24" s="4">
        <f t="shared" si="1"/>
        <v>556.59999999999991</v>
      </c>
      <c r="D24" s="85">
        <v>825</v>
      </c>
      <c r="E24" s="11"/>
      <c r="F24" s="12">
        <f t="shared" si="0"/>
        <v>0</v>
      </c>
    </row>
    <row r="25" spans="1:6" x14ac:dyDescent="0.25">
      <c r="A25" s="11" t="s">
        <v>102</v>
      </c>
      <c r="B25" s="85">
        <v>539</v>
      </c>
      <c r="C25" s="4">
        <f t="shared" si="1"/>
        <v>619.84999999999991</v>
      </c>
      <c r="D25" s="85">
        <v>935</v>
      </c>
      <c r="E25" s="11"/>
      <c r="F25" s="12">
        <f t="shared" si="0"/>
        <v>0</v>
      </c>
    </row>
    <row r="26" spans="1:6" x14ac:dyDescent="0.25">
      <c r="A26" s="11" t="s">
        <v>103</v>
      </c>
      <c r="B26" s="85">
        <v>539</v>
      </c>
      <c r="C26" s="4">
        <f t="shared" si="1"/>
        <v>619.84999999999991</v>
      </c>
      <c r="D26" s="85">
        <v>935</v>
      </c>
      <c r="E26" s="11"/>
      <c r="F26" s="12">
        <f t="shared" si="0"/>
        <v>0</v>
      </c>
    </row>
    <row r="27" spans="1:6" x14ac:dyDescent="0.25">
      <c r="A27" s="11" t="s">
        <v>93</v>
      </c>
      <c r="B27" s="85">
        <v>495</v>
      </c>
      <c r="C27" s="4">
        <f t="shared" si="1"/>
        <v>569.25</v>
      </c>
      <c r="D27" s="85">
        <v>880</v>
      </c>
      <c r="E27" s="11"/>
      <c r="F27" s="12">
        <f t="shared" si="0"/>
        <v>0</v>
      </c>
    </row>
    <row r="28" spans="1:6" x14ac:dyDescent="0.25">
      <c r="A28" s="11" t="s">
        <v>339</v>
      </c>
      <c r="B28" s="85">
        <v>528</v>
      </c>
      <c r="C28" s="4">
        <f>B28*1.15</f>
        <v>607.19999999999993</v>
      </c>
      <c r="D28" s="85">
        <v>924</v>
      </c>
      <c r="E28" s="11"/>
      <c r="F28" s="12">
        <f t="shared" si="0"/>
        <v>0</v>
      </c>
    </row>
    <row r="29" spans="1:6" x14ac:dyDescent="0.25">
      <c r="A29" s="11" t="s">
        <v>172</v>
      </c>
      <c r="B29" s="85">
        <v>659</v>
      </c>
      <c r="C29" s="4">
        <f>B29*1.15</f>
        <v>757.84999999999991</v>
      </c>
      <c r="D29" s="85">
        <v>1199</v>
      </c>
      <c r="E29" s="11"/>
      <c r="F29" s="12">
        <f t="shared" si="0"/>
        <v>0</v>
      </c>
    </row>
    <row r="30" spans="1:6" x14ac:dyDescent="0.25">
      <c r="A30" s="11"/>
      <c r="B30" s="4"/>
      <c r="C30" s="4"/>
      <c r="D30" s="4"/>
      <c r="E30" s="11"/>
      <c r="F30" s="12">
        <f t="shared" si="0"/>
        <v>0</v>
      </c>
    </row>
    <row r="31" spans="1:6" x14ac:dyDescent="0.25">
      <c r="A31" s="20" t="s">
        <v>5</v>
      </c>
      <c r="B31" s="4"/>
      <c r="C31" s="4"/>
      <c r="D31" s="4"/>
      <c r="E31" s="11"/>
      <c r="F31" s="12">
        <f t="shared" si="0"/>
        <v>0</v>
      </c>
    </row>
    <row r="32" spans="1:6" x14ac:dyDescent="0.25">
      <c r="A32" s="11" t="s">
        <v>408</v>
      </c>
      <c r="B32" s="85">
        <v>549</v>
      </c>
      <c r="C32" s="4">
        <f t="shared" ref="C32" si="2">B32*1.15</f>
        <v>631.34999999999991</v>
      </c>
      <c r="D32" s="85">
        <v>1099</v>
      </c>
      <c r="E32" s="11"/>
      <c r="F32" s="12">
        <f t="shared" si="0"/>
        <v>0</v>
      </c>
    </row>
    <row r="33" spans="1:6" x14ac:dyDescent="0.25">
      <c r="A33" s="50" t="s">
        <v>197</v>
      </c>
      <c r="B33" s="85">
        <v>809</v>
      </c>
      <c r="C33" s="4">
        <f>B33*1.15</f>
        <v>930.34999999999991</v>
      </c>
      <c r="D33" s="85">
        <v>1449</v>
      </c>
      <c r="E33" s="11"/>
      <c r="F33" s="12">
        <f t="shared" si="0"/>
        <v>0</v>
      </c>
    </row>
    <row r="34" spans="1:6" x14ac:dyDescent="0.25">
      <c r="A34" s="11"/>
      <c r="B34" s="4"/>
      <c r="C34" s="4"/>
      <c r="D34" s="4"/>
      <c r="F34" s="19"/>
    </row>
    <row r="35" spans="1:6" x14ac:dyDescent="0.25">
      <c r="A35" s="20" t="s">
        <v>104</v>
      </c>
      <c r="E35" s="16"/>
      <c r="F35" s="17"/>
    </row>
    <row r="36" spans="1:6" x14ac:dyDescent="0.25">
      <c r="A36" s="11" t="s">
        <v>142</v>
      </c>
      <c r="B36" s="85">
        <v>935</v>
      </c>
      <c r="C36" s="4">
        <f>B36*1.15</f>
        <v>1075.25</v>
      </c>
      <c r="D36" s="85">
        <v>1619</v>
      </c>
      <c r="E36" s="11"/>
      <c r="F36" s="12">
        <f t="shared" ref="F36:F49" si="3">B36*E36</f>
        <v>0</v>
      </c>
    </row>
    <row r="37" spans="1:6" x14ac:dyDescent="0.25">
      <c r="A37" s="11" t="s">
        <v>143</v>
      </c>
      <c r="B37" s="85">
        <v>1079</v>
      </c>
      <c r="C37" s="4">
        <f t="shared" ref="C37:C47" si="4">B37*1.15</f>
        <v>1240.8499999999999</v>
      </c>
      <c r="D37" s="85">
        <v>1859</v>
      </c>
      <c r="E37" s="11"/>
      <c r="F37" s="12">
        <f t="shared" si="3"/>
        <v>0</v>
      </c>
    </row>
    <row r="38" spans="1:6" x14ac:dyDescent="0.25">
      <c r="A38" s="11" t="s">
        <v>144</v>
      </c>
      <c r="B38" s="85">
        <v>869</v>
      </c>
      <c r="C38" s="4">
        <f t="shared" si="4"/>
        <v>999.34999999999991</v>
      </c>
      <c r="D38" s="85">
        <v>1496</v>
      </c>
      <c r="E38" s="11"/>
      <c r="F38" s="12">
        <f t="shared" si="3"/>
        <v>0</v>
      </c>
    </row>
    <row r="39" spans="1:6" x14ac:dyDescent="0.25">
      <c r="A39" s="11" t="s">
        <v>145</v>
      </c>
      <c r="B39" s="85">
        <v>869</v>
      </c>
      <c r="C39" s="4">
        <f t="shared" si="4"/>
        <v>999.34999999999991</v>
      </c>
      <c r="D39" s="85">
        <v>1496</v>
      </c>
      <c r="E39" s="11"/>
      <c r="F39" s="12">
        <f t="shared" si="3"/>
        <v>0</v>
      </c>
    </row>
    <row r="40" spans="1:6" x14ac:dyDescent="0.25">
      <c r="A40" s="11" t="s">
        <v>146</v>
      </c>
      <c r="B40" s="85">
        <v>869</v>
      </c>
      <c r="C40" s="4">
        <f t="shared" si="4"/>
        <v>999.34999999999991</v>
      </c>
      <c r="D40" s="85">
        <v>1496</v>
      </c>
      <c r="E40" s="11"/>
      <c r="F40" s="12">
        <f t="shared" si="3"/>
        <v>0</v>
      </c>
    </row>
    <row r="41" spans="1:6" x14ac:dyDescent="0.25">
      <c r="A41" s="11" t="s">
        <v>147</v>
      </c>
      <c r="B41" s="85">
        <v>869</v>
      </c>
      <c r="C41" s="4">
        <f t="shared" si="4"/>
        <v>999.34999999999991</v>
      </c>
      <c r="D41" s="85">
        <v>1496</v>
      </c>
      <c r="E41" s="11"/>
      <c r="F41" s="12">
        <f t="shared" si="3"/>
        <v>0</v>
      </c>
    </row>
    <row r="42" spans="1:6" x14ac:dyDescent="0.25">
      <c r="A42" s="11" t="s">
        <v>148</v>
      </c>
      <c r="B42" s="85">
        <v>869</v>
      </c>
      <c r="C42" s="4">
        <f t="shared" si="4"/>
        <v>999.34999999999991</v>
      </c>
      <c r="D42" s="85">
        <v>1496</v>
      </c>
      <c r="E42" s="11"/>
      <c r="F42" s="12">
        <f t="shared" si="3"/>
        <v>0</v>
      </c>
    </row>
    <row r="43" spans="1:6" x14ac:dyDescent="0.25">
      <c r="A43" s="11" t="s">
        <v>149</v>
      </c>
      <c r="B43" s="85">
        <v>804</v>
      </c>
      <c r="C43" s="4">
        <f t="shared" si="4"/>
        <v>924.59999999999991</v>
      </c>
      <c r="D43" s="85">
        <v>1386</v>
      </c>
      <c r="E43" s="11"/>
      <c r="F43" s="12">
        <f t="shared" si="3"/>
        <v>0</v>
      </c>
    </row>
    <row r="44" spans="1:6" x14ac:dyDescent="0.25">
      <c r="A44" s="11" t="s">
        <v>150</v>
      </c>
      <c r="B44" s="85">
        <v>804</v>
      </c>
      <c r="C44" s="4">
        <f t="shared" si="4"/>
        <v>924.59999999999991</v>
      </c>
      <c r="D44" s="85">
        <v>1386</v>
      </c>
      <c r="E44" s="11"/>
      <c r="F44" s="12">
        <f t="shared" si="3"/>
        <v>0</v>
      </c>
    </row>
    <row r="45" spans="1:6" x14ac:dyDescent="0.25">
      <c r="A45" s="11" t="s">
        <v>151</v>
      </c>
      <c r="B45" s="85">
        <v>869</v>
      </c>
      <c r="C45" s="4">
        <f t="shared" si="4"/>
        <v>999.34999999999991</v>
      </c>
      <c r="D45" s="85">
        <v>1496</v>
      </c>
      <c r="E45" s="11"/>
      <c r="F45" s="12">
        <f t="shared" si="3"/>
        <v>0</v>
      </c>
    </row>
    <row r="46" spans="1:6" x14ac:dyDescent="0.25">
      <c r="A46" s="11" t="s">
        <v>152</v>
      </c>
      <c r="B46" s="85">
        <v>869</v>
      </c>
      <c r="C46" s="4">
        <f t="shared" si="4"/>
        <v>999.34999999999991</v>
      </c>
      <c r="D46" s="85">
        <v>1496</v>
      </c>
      <c r="E46" s="11"/>
      <c r="F46" s="12">
        <f t="shared" si="3"/>
        <v>0</v>
      </c>
    </row>
    <row r="47" spans="1:6" x14ac:dyDescent="0.25">
      <c r="A47" s="11" t="s">
        <v>153</v>
      </c>
      <c r="B47" s="85">
        <v>869</v>
      </c>
      <c r="C47" s="4">
        <f t="shared" si="4"/>
        <v>999.34999999999991</v>
      </c>
      <c r="D47" s="85">
        <v>1496</v>
      </c>
      <c r="E47" s="11"/>
      <c r="F47" s="12">
        <f t="shared" si="3"/>
        <v>0</v>
      </c>
    </row>
    <row r="48" spans="1:6" x14ac:dyDescent="0.25">
      <c r="A48" s="74" t="s">
        <v>353</v>
      </c>
      <c r="B48" s="85">
        <v>869</v>
      </c>
      <c r="C48" s="4">
        <f t="shared" ref="C48:C49" si="5">B48*1.15</f>
        <v>999.34999999999991</v>
      </c>
      <c r="D48" s="85">
        <v>1496</v>
      </c>
      <c r="E48" s="11"/>
      <c r="F48" s="12">
        <f t="shared" si="3"/>
        <v>0</v>
      </c>
    </row>
    <row r="49" spans="1:6" x14ac:dyDescent="0.25">
      <c r="A49" s="74" t="s">
        <v>352</v>
      </c>
      <c r="B49" s="85">
        <v>869</v>
      </c>
      <c r="C49" s="4">
        <f t="shared" si="5"/>
        <v>999.34999999999991</v>
      </c>
      <c r="D49" s="85">
        <v>1496</v>
      </c>
      <c r="E49" s="11"/>
      <c r="F49" s="12">
        <f t="shared" si="3"/>
        <v>0</v>
      </c>
    </row>
    <row r="50" spans="1:6" x14ac:dyDescent="0.25">
      <c r="F50" s="22">
        <f>SUM(F13:F47)</f>
        <v>0</v>
      </c>
    </row>
    <row r="52" spans="1:6" hidden="1" x14ac:dyDescent="0.25">
      <c r="A52" s="51" t="s">
        <v>189</v>
      </c>
    </row>
    <row r="53" spans="1:6" hidden="1" x14ac:dyDescent="0.25">
      <c r="A53" s="37" t="s">
        <v>190</v>
      </c>
      <c r="C53" s="4"/>
      <c r="D53" s="4"/>
    </row>
    <row r="55" spans="1:6" x14ac:dyDescent="0.25">
      <c r="B55" s="3"/>
    </row>
    <row r="56" spans="1:6" x14ac:dyDescent="0.25">
      <c r="B56" s="8"/>
    </row>
  </sheetData>
  <mergeCells count="4">
    <mergeCell ref="A10:D10"/>
    <mergeCell ref="E11:F11"/>
    <mergeCell ref="A1:F1"/>
    <mergeCell ref="A8:B8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D5A2B-A659-4A9E-BB28-D60FAF837061}">
  <dimension ref="A1:I83"/>
  <sheetViews>
    <sheetView zoomScaleNormal="100" workbookViewId="0">
      <selection activeCell="A7" sqref="A7"/>
    </sheetView>
  </sheetViews>
  <sheetFormatPr defaultRowHeight="15" x14ac:dyDescent="0.25"/>
  <cols>
    <col min="1" max="1" width="69.28515625" customWidth="1"/>
    <col min="2" max="2" width="18.42578125" customWidth="1"/>
    <col min="3" max="3" width="17.7109375" customWidth="1"/>
    <col min="4" max="4" width="27.85546875" customWidth="1"/>
    <col min="5" max="5" width="9.140625" style="3"/>
    <col min="6" max="6" width="11.28515625" style="3" customWidth="1"/>
    <col min="7" max="7" width="10.28515625" style="3" customWidth="1"/>
    <col min="8" max="8" width="13.85546875" customWidth="1"/>
    <col min="9" max="9" width="9.5703125" customWidth="1"/>
  </cols>
  <sheetData>
    <row r="1" spans="1:8" ht="15.75" x14ac:dyDescent="0.25">
      <c r="A1" s="127" t="s">
        <v>125</v>
      </c>
      <c r="B1" s="127"/>
      <c r="C1" s="127"/>
      <c r="D1" s="127"/>
      <c r="E1" s="127"/>
      <c r="F1" s="127"/>
      <c r="G1" s="127"/>
      <c r="H1" s="127"/>
    </row>
    <row r="2" spans="1:8" x14ac:dyDescent="0.25">
      <c r="A2" s="72" t="s">
        <v>129</v>
      </c>
      <c r="B2" s="2"/>
      <c r="C2" s="2"/>
      <c r="D2" s="2"/>
      <c r="E2" s="2"/>
      <c r="F2" s="2"/>
      <c r="G2" s="2"/>
      <c r="H2" s="2"/>
    </row>
    <row r="3" spans="1:8" x14ac:dyDescent="0.25">
      <c r="A3" s="1" t="s">
        <v>366</v>
      </c>
      <c r="B3" s="1"/>
      <c r="C3" s="1"/>
      <c r="D3" s="1"/>
      <c r="E3" s="2"/>
      <c r="F3" s="2"/>
      <c r="G3" s="2"/>
      <c r="H3" s="2"/>
    </row>
    <row r="4" spans="1:8" x14ac:dyDescent="0.25">
      <c r="A4" s="1" t="s">
        <v>458</v>
      </c>
      <c r="B4" s="1"/>
      <c r="C4" s="1"/>
      <c r="D4" s="1"/>
      <c r="E4" s="2"/>
      <c r="F4" s="2"/>
      <c r="G4" s="2"/>
      <c r="H4" s="2"/>
    </row>
    <row r="5" spans="1:8" x14ac:dyDescent="0.25">
      <c r="A5" s="1" t="s">
        <v>459</v>
      </c>
      <c r="B5" s="1"/>
      <c r="C5" s="1"/>
      <c r="D5" s="1"/>
      <c r="E5" s="2"/>
      <c r="F5" s="2"/>
      <c r="G5" s="2"/>
      <c r="H5" s="2"/>
    </row>
    <row r="6" spans="1:8" x14ac:dyDescent="0.25">
      <c r="A6" s="1" t="s">
        <v>460</v>
      </c>
      <c r="B6" s="1"/>
      <c r="C6" s="1"/>
      <c r="D6" s="1"/>
      <c r="E6" s="2"/>
      <c r="F6" s="2"/>
      <c r="G6" s="2"/>
      <c r="H6" s="2"/>
    </row>
    <row r="8" spans="1:8" x14ac:dyDescent="0.25">
      <c r="A8" t="s">
        <v>163</v>
      </c>
    </row>
    <row r="9" spans="1:8" x14ac:dyDescent="0.25">
      <c r="A9" t="s">
        <v>90</v>
      </c>
    </row>
    <row r="11" spans="1:8" ht="27.6" customHeight="1" x14ac:dyDescent="0.25">
      <c r="A11" s="131" t="s">
        <v>0</v>
      </c>
      <c r="B11" s="131"/>
      <c r="C11" s="131"/>
      <c r="D11" s="131"/>
    </row>
    <row r="12" spans="1:8" x14ac:dyDescent="0.25">
      <c r="E12" s="128" t="s">
        <v>106</v>
      </c>
      <c r="F12" s="129"/>
      <c r="G12" s="129"/>
      <c r="H12" s="130"/>
    </row>
    <row r="13" spans="1:8" x14ac:dyDescent="0.25">
      <c r="A13" s="20" t="s">
        <v>235</v>
      </c>
      <c r="B13" s="10" t="s">
        <v>2</v>
      </c>
      <c r="C13" s="10" t="s">
        <v>3</v>
      </c>
      <c r="D13" s="10" t="s">
        <v>4</v>
      </c>
      <c r="E13" s="10" t="s">
        <v>298</v>
      </c>
      <c r="F13" s="9"/>
      <c r="G13" s="9"/>
      <c r="H13" s="10" t="s">
        <v>110</v>
      </c>
    </row>
    <row r="14" spans="1:8" x14ac:dyDescent="0.25">
      <c r="A14" s="41" t="s">
        <v>294</v>
      </c>
      <c r="B14" s="4">
        <v>50</v>
      </c>
      <c r="C14" s="4">
        <f t="shared" ref="C14:C17" si="0">B14*1.15</f>
        <v>57.499999999999993</v>
      </c>
      <c r="D14" s="4">
        <v>89</v>
      </c>
      <c r="E14" s="21">
        <v>0</v>
      </c>
      <c r="F14" s="23"/>
      <c r="G14" s="23"/>
      <c r="H14" s="12">
        <f t="shared" ref="H14:H33" si="1">(E14+F14+G14)*B14</f>
        <v>0</v>
      </c>
    </row>
    <row r="15" spans="1:8" x14ac:dyDescent="0.25">
      <c r="A15" s="41" t="s">
        <v>295</v>
      </c>
      <c r="B15" s="4">
        <v>50</v>
      </c>
      <c r="C15" s="4">
        <f t="shared" si="0"/>
        <v>57.499999999999993</v>
      </c>
      <c r="D15" s="4">
        <v>89</v>
      </c>
      <c r="E15" s="21">
        <v>0</v>
      </c>
      <c r="F15" s="23"/>
      <c r="G15" s="23"/>
      <c r="H15" s="12">
        <f t="shared" si="1"/>
        <v>0</v>
      </c>
    </row>
    <row r="16" spans="1:8" x14ac:dyDescent="0.25">
      <c r="A16" s="41" t="s">
        <v>296</v>
      </c>
      <c r="B16" s="4">
        <v>100</v>
      </c>
      <c r="C16" s="4">
        <f t="shared" si="0"/>
        <v>114.99999999999999</v>
      </c>
      <c r="D16" s="4">
        <v>174</v>
      </c>
      <c r="E16" s="21">
        <v>0</v>
      </c>
      <c r="F16" s="23"/>
      <c r="G16" s="23"/>
      <c r="H16" s="12">
        <f t="shared" si="1"/>
        <v>0</v>
      </c>
    </row>
    <row r="17" spans="1:8" x14ac:dyDescent="0.25">
      <c r="A17" s="41" t="s">
        <v>297</v>
      </c>
      <c r="B17" s="4">
        <v>100</v>
      </c>
      <c r="C17" s="4">
        <f t="shared" si="0"/>
        <v>114.99999999999999</v>
      </c>
      <c r="D17" s="4">
        <v>174</v>
      </c>
      <c r="E17" s="21">
        <v>0</v>
      </c>
      <c r="F17" s="23"/>
      <c r="G17" s="23"/>
      <c r="H17" s="12">
        <f t="shared" si="1"/>
        <v>0</v>
      </c>
    </row>
    <row r="18" spans="1:8" x14ac:dyDescent="0.25">
      <c r="A18" s="80" t="s">
        <v>379</v>
      </c>
      <c r="B18" s="4">
        <v>110</v>
      </c>
      <c r="C18" s="4">
        <f t="shared" ref="C18:C32" si="2">B18*1.15</f>
        <v>126.49999999999999</v>
      </c>
      <c r="D18" s="4">
        <v>174</v>
      </c>
      <c r="E18" s="21">
        <v>0</v>
      </c>
      <c r="F18" s="23"/>
      <c r="G18" s="23"/>
      <c r="H18" s="12">
        <f t="shared" ref="H18:H31" si="3">(E18+F18+G18)*B18</f>
        <v>0</v>
      </c>
    </row>
    <row r="19" spans="1:8" x14ac:dyDescent="0.25">
      <c r="A19" s="80" t="s">
        <v>380</v>
      </c>
      <c r="B19" s="4">
        <v>110</v>
      </c>
      <c r="C19" s="4">
        <f t="shared" si="2"/>
        <v>126.49999999999999</v>
      </c>
      <c r="D19" s="4">
        <v>174</v>
      </c>
      <c r="E19" s="21">
        <v>0</v>
      </c>
      <c r="F19" s="23"/>
      <c r="G19" s="23"/>
      <c r="H19" s="12">
        <f t="shared" si="3"/>
        <v>0</v>
      </c>
    </row>
    <row r="20" spans="1:8" x14ac:dyDescent="0.25">
      <c r="A20" s="80" t="s">
        <v>381</v>
      </c>
      <c r="B20" s="4">
        <v>115</v>
      </c>
      <c r="C20" s="4">
        <f t="shared" si="2"/>
        <v>132.25</v>
      </c>
      <c r="D20" s="4">
        <v>179</v>
      </c>
      <c r="E20" s="21">
        <v>0</v>
      </c>
      <c r="F20" s="23"/>
      <c r="G20" s="23"/>
      <c r="H20" s="12">
        <f t="shared" si="3"/>
        <v>0</v>
      </c>
    </row>
    <row r="21" spans="1:8" x14ac:dyDescent="0.25">
      <c r="A21" s="80" t="s">
        <v>382</v>
      </c>
      <c r="B21" s="4">
        <v>115</v>
      </c>
      <c r="C21" s="4">
        <f t="shared" si="2"/>
        <v>132.25</v>
      </c>
      <c r="D21" s="4">
        <v>179</v>
      </c>
      <c r="E21" s="21">
        <v>0</v>
      </c>
      <c r="F21" s="23"/>
      <c r="G21" s="23"/>
      <c r="H21" s="12">
        <f t="shared" si="3"/>
        <v>0</v>
      </c>
    </row>
    <row r="22" spans="1:8" x14ac:dyDescent="0.25">
      <c r="A22" s="80" t="s">
        <v>383</v>
      </c>
      <c r="B22" s="4">
        <v>110</v>
      </c>
      <c r="C22" s="4">
        <f t="shared" si="2"/>
        <v>126.49999999999999</v>
      </c>
      <c r="D22" s="4">
        <v>174</v>
      </c>
      <c r="E22" s="21">
        <v>0</v>
      </c>
      <c r="F22" s="23"/>
      <c r="G22" s="23"/>
      <c r="H22" s="12">
        <f t="shared" si="3"/>
        <v>0</v>
      </c>
    </row>
    <row r="23" spans="1:8" x14ac:dyDescent="0.25">
      <c r="A23" s="80" t="s">
        <v>384</v>
      </c>
      <c r="B23" s="4">
        <v>110</v>
      </c>
      <c r="C23" s="4">
        <f t="shared" si="2"/>
        <v>126.49999999999999</v>
      </c>
      <c r="D23" s="4">
        <v>174</v>
      </c>
      <c r="E23" s="21">
        <v>0</v>
      </c>
      <c r="F23" s="23"/>
      <c r="G23" s="23"/>
      <c r="H23" s="12">
        <f t="shared" si="3"/>
        <v>0</v>
      </c>
    </row>
    <row r="24" spans="1:8" x14ac:dyDescent="0.25">
      <c r="A24" s="80" t="s">
        <v>385</v>
      </c>
      <c r="B24" s="4">
        <v>110</v>
      </c>
      <c r="C24" s="4">
        <f t="shared" si="2"/>
        <v>126.49999999999999</v>
      </c>
      <c r="D24" s="4">
        <v>174</v>
      </c>
      <c r="E24" s="21">
        <v>0</v>
      </c>
      <c r="F24" s="23"/>
      <c r="G24" s="23"/>
      <c r="H24" s="12">
        <f t="shared" si="3"/>
        <v>0</v>
      </c>
    </row>
    <row r="25" spans="1:8" x14ac:dyDescent="0.25">
      <c r="A25" s="80" t="s">
        <v>386</v>
      </c>
      <c r="B25" s="4">
        <v>110</v>
      </c>
      <c r="C25" s="4">
        <f t="shared" si="2"/>
        <v>126.49999999999999</v>
      </c>
      <c r="D25" s="4">
        <v>174</v>
      </c>
      <c r="E25" s="21">
        <v>0</v>
      </c>
      <c r="F25" s="23"/>
      <c r="G25" s="23"/>
      <c r="H25" s="12">
        <f t="shared" si="3"/>
        <v>0</v>
      </c>
    </row>
    <row r="26" spans="1:8" x14ac:dyDescent="0.25">
      <c r="A26" s="80" t="s">
        <v>387</v>
      </c>
      <c r="B26" s="4">
        <v>110</v>
      </c>
      <c r="C26" s="4">
        <f t="shared" si="2"/>
        <v>126.49999999999999</v>
      </c>
      <c r="D26" s="4">
        <v>174</v>
      </c>
      <c r="E26" s="21">
        <v>0</v>
      </c>
      <c r="F26" s="23"/>
      <c r="G26" s="23"/>
      <c r="H26" s="12">
        <f t="shared" si="3"/>
        <v>0</v>
      </c>
    </row>
    <row r="27" spans="1:8" x14ac:dyDescent="0.25">
      <c r="A27" s="80" t="s">
        <v>388</v>
      </c>
      <c r="B27" s="4">
        <v>110</v>
      </c>
      <c r="C27" s="4">
        <f t="shared" si="2"/>
        <v>126.49999999999999</v>
      </c>
      <c r="D27" s="4">
        <v>174</v>
      </c>
      <c r="E27" s="21">
        <v>0</v>
      </c>
      <c r="F27" s="23"/>
      <c r="G27" s="23"/>
      <c r="H27" s="12">
        <f t="shared" si="3"/>
        <v>0</v>
      </c>
    </row>
    <row r="28" spans="1:8" x14ac:dyDescent="0.25">
      <c r="A28" s="80" t="s">
        <v>389</v>
      </c>
      <c r="B28" s="4">
        <v>680</v>
      </c>
      <c r="C28" s="4">
        <f t="shared" si="2"/>
        <v>781.99999999999989</v>
      </c>
      <c r="D28" s="4">
        <v>899</v>
      </c>
      <c r="E28" s="21">
        <v>0</v>
      </c>
      <c r="F28" s="23"/>
      <c r="G28" s="23"/>
      <c r="H28" s="12">
        <f t="shared" si="3"/>
        <v>0</v>
      </c>
    </row>
    <row r="29" spans="1:8" x14ac:dyDescent="0.25">
      <c r="A29" s="80" t="s">
        <v>390</v>
      </c>
      <c r="B29" s="4">
        <v>680</v>
      </c>
      <c r="C29" s="4">
        <f t="shared" si="2"/>
        <v>781.99999999999989</v>
      </c>
      <c r="D29" s="4">
        <v>899</v>
      </c>
      <c r="E29" s="21">
        <v>0</v>
      </c>
      <c r="F29" s="23"/>
      <c r="G29" s="23"/>
      <c r="H29" s="12">
        <f t="shared" si="3"/>
        <v>0</v>
      </c>
    </row>
    <row r="30" spans="1:8" x14ac:dyDescent="0.25">
      <c r="A30" s="80" t="s">
        <v>391</v>
      </c>
      <c r="B30" s="4">
        <v>680</v>
      </c>
      <c r="C30" s="4">
        <f t="shared" si="2"/>
        <v>781.99999999999989</v>
      </c>
      <c r="D30" s="4">
        <v>899</v>
      </c>
      <c r="E30" s="21">
        <v>0</v>
      </c>
      <c r="F30" s="23"/>
      <c r="G30" s="23"/>
      <c r="H30" s="12">
        <f t="shared" si="3"/>
        <v>0</v>
      </c>
    </row>
    <row r="31" spans="1:8" x14ac:dyDescent="0.25">
      <c r="A31" s="80" t="s">
        <v>392</v>
      </c>
      <c r="B31" s="4">
        <v>680</v>
      </c>
      <c r="C31" s="4">
        <f t="shared" si="2"/>
        <v>781.99999999999989</v>
      </c>
      <c r="D31" s="4">
        <v>899</v>
      </c>
      <c r="E31" s="21">
        <v>0</v>
      </c>
      <c r="F31" s="23"/>
      <c r="G31" s="23"/>
      <c r="H31" s="12">
        <f t="shared" si="3"/>
        <v>0</v>
      </c>
    </row>
    <row r="32" spans="1:8" x14ac:dyDescent="0.25">
      <c r="A32" s="11" t="s">
        <v>393</v>
      </c>
      <c r="B32" s="4">
        <v>1400</v>
      </c>
      <c r="C32" s="4">
        <f t="shared" si="2"/>
        <v>1609.9999999999998</v>
      </c>
      <c r="D32" s="4"/>
      <c r="E32" s="21">
        <v>0</v>
      </c>
      <c r="F32" s="23"/>
      <c r="G32" s="23"/>
      <c r="H32" s="12">
        <f t="shared" si="1"/>
        <v>0</v>
      </c>
    </row>
    <row r="33" spans="1:9" x14ac:dyDescent="0.25">
      <c r="A33" s="73"/>
      <c r="B33" s="4"/>
      <c r="C33" s="4"/>
      <c r="D33" s="4"/>
      <c r="E33" s="110"/>
      <c r="F33" s="111"/>
      <c r="G33" s="112"/>
      <c r="H33" s="12">
        <f t="shared" si="1"/>
        <v>0</v>
      </c>
    </row>
    <row r="34" spans="1:9" x14ac:dyDescent="0.25">
      <c r="A34" s="79" t="s">
        <v>299</v>
      </c>
      <c r="B34" s="4"/>
      <c r="C34" s="4"/>
      <c r="D34" s="4"/>
      <c r="H34" s="22">
        <f>SUM(H14:H33)</f>
        <v>0</v>
      </c>
      <c r="I34" s="29">
        <f>H34*1.15</f>
        <v>0</v>
      </c>
    </row>
    <row r="35" spans="1:9" x14ac:dyDescent="0.25">
      <c r="A35" s="11" t="s">
        <v>301</v>
      </c>
      <c r="B35" s="8"/>
      <c r="D35" s="2"/>
      <c r="E35" s="110"/>
      <c r="F35" s="112"/>
      <c r="G35" s="45"/>
    </row>
    <row r="36" spans="1:9" x14ac:dyDescent="0.25">
      <c r="A36" s="11" t="s">
        <v>302</v>
      </c>
      <c r="B36" s="8"/>
      <c r="D36" s="2"/>
      <c r="E36" s="52"/>
      <c r="F36" s="53"/>
      <c r="G36" s="64"/>
    </row>
    <row r="37" spans="1:9" x14ac:dyDescent="0.25">
      <c r="A37" s="11" t="s">
        <v>300</v>
      </c>
      <c r="B37" s="8"/>
      <c r="D37" s="2"/>
      <c r="E37" s="52"/>
      <c r="F37" s="53"/>
      <c r="G37" s="64"/>
    </row>
    <row r="38" spans="1:9" x14ac:dyDescent="0.25">
      <c r="A38" s="40"/>
      <c r="D38" s="28"/>
      <c r="E38" s="110"/>
      <c r="F38" s="112"/>
      <c r="G38" s="48"/>
    </row>
    <row r="39" spans="1:9" x14ac:dyDescent="0.25">
      <c r="A39" s="39"/>
      <c r="I39" s="1"/>
    </row>
    <row r="40" spans="1:9" x14ac:dyDescent="0.25">
      <c r="A40" s="39"/>
      <c r="B40" t="s">
        <v>236</v>
      </c>
    </row>
    <row r="41" spans="1:9" ht="16.5" thickBot="1" x14ac:dyDescent="0.3">
      <c r="B41" s="59" t="s">
        <v>266</v>
      </c>
      <c r="C41" s="54" t="s">
        <v>237</v>
      </c>
    </row>
    <row r="42" spans="1:9" ht="15.75" thickBot="1" x14ac:dyDescent="0.3">
      <c r="B42" t="s">
        <v>305</v>
      </c>
      <c r="C42" s="57" t="s">
        <v>238</v>
      </c>
      <c r="D42" s="58" t="s">
        <v>239</v>
      </c>
    </row>
    <row r="43" spans="1:9" ht="15.75" thickBot="1" x14ac:dyDescent="0.3">
      <c r="A43" s="78"/>
      <c r="C43" s="55" t="s">
        <v>240</v>
      </c>
      <c r="D43" s="56" t="s">
        <v>241</v>
      </c>
    </row>
    <row r="44" spans="1:9" ht="15.75" thickBot="1" x14ac:dyDescent="0.3">
      <c r="A44" s="78"/>
      <c r="C44" s="55" t="s">
        <v>242</v>
      </c>
      <c r="D44" s="56" t="s">
        <v>243</v>
      </c>
    </row>
    <row r="45" spans="1:9" ht="15.75" thickBot="1" x14ac:dyDescent="0.3">
      <c r="A45" s="78"/>
      <c r="C45" s="55" t="s">
        <v>244</v>
      </c>
      <c r="D45" s="56" t="s">
        <v>245</v>
      </c>
    </row>
    <row r="46" spans="1:9" x14ac:dyDescent="0.25">
      <c r="A46" s="78"/>
    </row>
    <row r="47" spans="1:9" x14ac:dyDescent="0.25">
      <c r="A47" s="78"/>
    </row>
    <row r="48" spans="1:9" ht="16.5" thickBot="1" x14ac:dyDescent="0.3">
      <c r="A48" s="78"/>
      <c r="C48" s="54" t="s">
        <v>246</v>
      </c>
    </row>
    <row r="49" spans="1:4" ht="15.75" thickBot="1" x14ac:dyDescent="0.3">
      <c r="A49" s="78"/>
      <c r="C49" s="57" t="s">
        <v>247</v>
      </c>
      <c r="D49" s="58" t="s">
        <v>248</v>
      </c>
    </row>
    <row r="50" spans="1:4" ht="15.75" thickBot="1" x14ac:dyDescent="0.3">
      <c r="A50" s="78"/>
      <c r="C50" s="55" t="s">
        <v>249</v>
      </c>
      <c r="D50" s="56" t="s">
        <v>250</v>
      </c>
    </row>
    <row r="51" spans="1:4" ht="15.75" thickBot="1" x14ac:dyDescent="0.3">
      <c r="A51" s="78"/>
      <c r="C51" s="55" t="s">
        <v>251</v>
      </c>
      <c r="D51" s="56" t="s">
        <v>252</v>
      </c>
    </row>
    <row r="52" spans="1:4" ht="15.75" thickBot="1" x14ac:dyDescent="0.3">
      <c r="A52" s="78"/>
      <c r="C52" s="55" t="s">
        <v>253</v>
      </c>
      <c r="D52" s="56" t="s">
        <v>254</v>
      </c>
    </row>
    <row r="53" spans="1:4" ht="30.75" thickBot="1" x14ac:dyDescent="0.3">
      <c r="A53" s="78"/>
      <c r="C53" s="55" t="s">
        <v>255</v>
      </c>
      <c r="D53" s="56" t="s">
        <v>256</v>
      </c>
    </row>
    <row r="54" spans="1:4" ht="30.75" thickBot="1" x14ac:dyDescent="0.3">
      <c r="A54" s="78"/>
      <c r="C54" s="55" t="s">
        <v>257</v>
      </c>
      <c r="D54" s="56" t="s">
        <v>258</v>
      </c>
    </row>
    <row r="55" spans="1:4" ht="15.75" thickBot="1" x14ac:dyDescent="0.3">
      <c r="A55" s="78"/>
      <c r="C55" s="55" t="s">
        <v>259</v>
      </c>
      <c r="D55" s="56">
        <v>3</v>
      </c>
    </row>
    <row r="56" spans="1:4" ht="15.75" thickBot="1" x14ac:dyDescent="0.3">
      <c r="A56" s="78"/>
      <c r="C56" s="55" t="s">
        <v>260</v>
      </c>
      <c r="D56" s="56" t="s">
        <v>261</v>
      </c>
    </row>
    <row r="57" spans="1:4" ht="30.75" thickBot="1" x14ac:dyDescent="0.3">
      <c r="C57" s="55" t="s">
        <v>262</v>
      </c>
      <c r="D57" s="56" t="s">
        <v>263</v>
      </c>
    </row>
    <row r="58" spans="1:4" ht="15.75" thickBot="1" x14ac:dyDescent="0.3">
      <c r="C58" s="55" t="s">
        <v>264</v>
      </c>
      <c r="D58" s="56" t="s">
        <v>265</v>
      </c>
    </row>
    <row r="60" spans="1:4" ht="15.75" thickBot="1" x14ac:dyDescent="0.3">
      <c r="B60" s="28" t="s">
        <v>286</v>
      </c>
      <c r="C60" s="60" t="s">
        <v>267</v>
      </c>
      <c r="D60" s="61" t="s">
        <v>268</v>
      </c>
    </row>
    <row r="61" spans="1:4" ht="30.75" thickBot="1" x14ac:dyDescent="0.3">
      <c r="B61" t="s">
        <v>304</v>
      </c>
      <c r="C61" s="62" t="s">
        <v>269</v>
      </c>
      <c r="D61" s="61" t="s">
        <v>270</v>
      </c>
    </row>
    <row r="62" spans="1:4" ht="15.75" thickBot="1" x14ac:dyDescent="0.3">
      <c r="C62" s="62" t="s">
        <v>271</v>
      </c>
      <c r="D62" s="61" t="s">
        <v>272</v>
      </c>
    </row>
    <row r="63" spans="1:4" ht="15.75" thickBot="1" x14ac:dyDescent="0.3">
      <c r="C63" s="60" t="s">
        <v>273</v>
      </c>
      <c r="D63" s="61" t="s">
        <v>274</v>
      </c>
    </row>
    <row r="64" spans="1:4" ht="15.75" thickBot="1" x14ac:dyDescent="0.3">
      <c r="C64" s="62" t="s">
        <v>275</v>
      </c>
      <c r="D64" s="61" t="s">
        <v>276</v>
      </c>
    </row>
    <row r="65" spans="2:4" ht="15.75" thickBot="1" x14ac:dyDescent="0.3">
      <c r="C65" s="62" t="s">
        <v>277</v>
      </c>
      <c r="D65" s="61" t="s">
        <v>278</v>
      </c>
    </row>
    <row r="66" spans="2:4" ht="15.75" thickBot="1" x14ac:dyDescent="0.3">
      <c r="C66" s="62" t="s">
        <v>279</v>
      </c>
      <c r="D66" s="61" t="s">
        <v>280</v>
      </c>
    </row>
    <row r="67" spans="2:4" ht="15.75" thickBot="1" x14ac:dyDescent="0.3">
      <c r="C67" s="60" t="s">
        <v>281</v>
      </c>
      <c r="D67" s="61" t="s">
        <v>282</v>
      </c>
    </row>
    <row r="68" spans="2:4" ht="45.75" thickBot="1" x14ac:dyDescent="0.3">
      <c r="C68" s="62" t="s">
        <v>283</v>
      </c>
      <c r="D68" s="61" t="s">
        <v>284</v>
      </c>
    </row>
    <row r="75" spans="2:4" ht="30.75" thickBot="1" x14ac:dyDescent="0.3">
      <c r="B75" s="63" t="s">
        <v>285</v>
      </c>
      <c r="C75" s="60" t="s">
        <v>267</v>
      </c>
      <c r="D75" s="61" t="s">
        <v>268</v>
      </c>
    </row>
    <row r="76" spans="2:4" ht="30.75" thickBot="1" x14ac:dyDescent="0.3">
      <c r="B76" s="65" t="s">
        <v>303</v>
      </c>
      <c r="C76" s="62" t="s">
        <v>269</v>
      </c>
      <c r="D76" s="61" t="s">
        <v>287</v>
      </c>
    </row>
    <row r="77" spans="2:4" ht="15.75" thickBot="1" x14ac:dyDescent="0.3">
      <c r="C77" s="62" t="s">
        <v>271</v>
      </c>
      <c r="D77" s="61" t="s">
        <v>288</v>
      </c>
    </row>
    <row r="78" spans="2:4" ht="15.75" thickBot="1" x14ac:dyDescent="0.3">
      <c r="C78" s="60" t="s">
        <v>273</v>
      </c>
      <c r="D78" s="61" t="s">
        <v>289</v>
      </c>
    </row>
    <row r="79" spans="2:4" ht="15.75" thickBot="1" x14ac:dyDescent="0.3">
      <c r="C79" s="62" t="s">
        <v>275</v>
      </c>
      <c r="D79" s="61" t="s">
        <v>290</v>
      </c>
    </row>
    <row r="80" spans="2:4" ht="15.75" thickBot="1" x14ac:dyDescent="0.3">
      <c r="C80" s="62" t="s">
        <v>277</v>
      </c>
      <c r="D80" s="61" t="s">
        <v>291</v>
      </c>
    </row>
    <row r="81" spans="3:4" ht="15.75" thickBot="1" x14ac:dyDescent="0.3">
      <c r="C81" s="62" t="s">
        <v>279</v>
      </c>
      <c r="D81" s="61" t="s">
        <v>292</v>
      </c>
    </row>
    <row r="82" spans="3:4" ht="15.75" thickBot="1" x14ac:dyDescent="0.3">
      <c r="C82" s="60" t="s">
        <v>281</v>
      </c>
      <c r="D82" s="61" t="s">
        <v>282</v>
      </c>
    </row>
    <row r="83" spans="3:4" ht="45.75" thickBot="1" x14ac:dyDescent="0.3">
      <c r="C83" s="62" t="s">
        <v>283</v>
      </c>
      <c r="D83" s="61" t="s">
        <v>293</v>
      </c>
    </row>
  </sheetData>
  <mergeCells count="6">
    <mergeCell ref="E35:F35"/>
    <mergeCell ref="E38:F38"/>
    <mergeCell ref="E33:G33"/>
    <mergeCell ref="A1:H1"/>
    <mergeCell ref="A11:D11"/>
    <mergeCell ref="E12:H12"/>
  </mergeCells>
  <hyperlinks>
    <hyperlink ref="C60" r:id="rId1" display="https://www.mall.cz/slovnik-pojmu/detail?term=Energetick%C3%A1%20t%C5%99%C3%ADda" xr:uid="{51D15AD3-EF2C-40E4-A95A-4D6DEEE42F79}"/>
    <hyperlink ref="C63" r:id="rId2" display="https://www.mall.cz/slovnik-pojmu/detail?term=Hlu%C4%8Dnost" xr:uid="{B43215E2-5BF1-43D2-B515-6C438C87F711}"/>
    <hyperlink ref="C67" r:id="rId3" display="https://www.mall.cz/slovnik-pojmu/detail?term=T%C5%99%C3%ADda%20mrazen%C3%AD" xr:uid="{68CBF9BA-4554-4141-BDED-4F65AC4C8AE6}"/>
    <hyperlink ref="C75" r:id="rId4" display="https://www.mall.cz/slovnik-pojmu/detail?term=Energetick%C3%A1%20t%C5%99%C3%ADda" xr:uid="{F26C86F2-F830-45B0-A44C-3BD909A2AB7D}"/>
    <hyperlink ref="C78" r:id="rId5" display="https://www.mall.cz/slovnik-pojmu/detail?term=Hlu%C4%8Dnost" xr:uid="{99F215FD-6808-4DD0-9621-DBE20B6027B5}"/>
    <hyperlink ref="C82" r:id="rId6" display="https://www.mall.cz/slovnik-pojmu/detail?term=T%C5%99%C3%ADda%20mrazen%C3%AD" xr:uid="{FE858EC8-4831-45FA-8FE4-DA43F854E106}"/>
  </hyperlinks>
  <pageMargins left="0.7" right="0.7" top="0.78740157499999996" bottom="0.78740157499999996" header="0.3" footer="0.3"/>
  <pageSetup paperSize="9" orientation="landscape" r:id="rId7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55FDB-5D5F-4D96-9789-739E5A1DE6D7}">
  <dimension ref="A1:F61"/>
  <sheetViews>
    <sheetView topLeftCell="A28" workbookViewId="0">
      <selection activeCell="D55" sqref="D55"/>
    </sheetView>
  </sheetViews>
  <sheetFormatPr defaultRowHeight="15" x14ac:dyDescent="0.25"/>
  <cols>
    <col min="1" max="1" width="26.28515625" customWidth="1"/>
    <col min="2" max="2" width="21.7109375" customWidth="1"/>
    <col min="3" max="3" width="22" customWidth="1"/>
    <col min="4" max="4" width="26.5703125" customWidth="1"/>
    <col min="5" max="5" width="27.5703125" customWidth="1"/>
    <col min="6" max="6" width="32.28515625" customWidth="1"/>
  </cols>
  <sheetData>
    <row r="1" spans="1:6" x14ac:dyDescent="0.25">
      <c r="A1" s="136" t="s">
        <v>129</v>
      </c>
      <c r="B1" s="136"/>
      <c r="C1" s="31"/>
      <c r="D1" s="31"/>
      <c r="E1" s="2"/>
      <c r="F1" s="2"/>
    </row>
    <row r="2" spans="1:6" x14ac:dyDescent="0.25">
      <c r="A2" s="137" t="s">
        <v>394</v>
      </c>
      <c r="B2" s="137"/>
      <c r="C2" s="137"/>
      <c r="D2" s="137"/>
      <c r="E2" s="2"/>
      <c r="F2" s="2"/>
    </row>
    <row r="3" spans="1:6" x14ac:dyDescent="0.25">
      <c r="A3" s="137" t="s">
        <v>395</v>
      </c>
      <c r="B3" s="137"/>
      <c r="C3" s="137"/>
      <c r="D3" s="137"/>
      <c r="E3" s="2"/>
      <c r="F3" s="2"/>
    </row>
    <row r="4" spans="1:6" x14ac:dyDescent="0.25">
      <c r="A4" s="137" t="s">
        <v>396</v>
      </c>
      <c r="B4" s="137"/>
      <c r="C4" s="137"/>
      <c r="D4" s="137"/>
      <c r="E4" s="2"/>
      <c r="F4" s="2"/>
    </row>
    <row r="5" spans="1:6" x14ac:dyDescent="0.25">
      <c r="A5" s="137" t="s">
        <v>397</v>
      </c>
      <c r="B5" s="137"/>
      <c r="C5" s="137"/>
      <c r="D5" s="137"/>
      <c r="E5" s="2"/>
      <c r="F5" s="2"/>
    </row>
    <row r="6" spans="1:6" x14ac:dyDescent="0.25">
      <c r="A6" s="31"/>
      <c r="B6" s="31"/>
      <c r="C6" s="31"/>
      <c r="D6" s="31"/>
      <c r="E6" s="2"/>
      <c r="F6" s="2"/>
    </row>
    <row r="7" spans="1:6" x14ac:dyDescent="0.25">
      <c r="A7" s="132" t="s">
        <v>398</v>
      </c>
      <c r="B7" s="132"/>
      <c r="C7" s="31"/>
      <c r="D7" s="31"/>
      <c r="E7" s="138" t="s">
        <v>106</v>
      </c>
      <c r="F7" s="130"/>
    </row>
    <row r="8" spans="1:6" x14ac:dyDescent="0.25">
      <c r="A8" s="2" t="s">
        <v>8</v>
      </c>
      <c r="B8" s="2" t="s">
        <v>2</v>
      </c>
      <c r="C8" s="2" t="s">
        <v>3</v>
      </c>
      <c r="D8" s="2" t="s">
        <v>9</v>
      </c>
      <c r="E8" s="10" t="s">
        <v>121</v>
      </c>
      <c r="F8" s="10" t="s">
        <v>110</v>
      </c>
    </row>
    <row r="9" spans="1:6" x14ac:dyDescent="0.25">
      <c r="A9" s="3" t="s">
        <v>58</v>
      </c>
      <c r="B9" s="4">
        <v>125</v>
      </c>
      <c r="C9" s="4">
        <f>B9*1.15</f>
        <v>143.75</v>
      </c>
      <c r="D9" s="4">
        <v>164</v>
      </c>
      <c r="E9" s="21">
        <v>0</v>
      </c>
      <c r="F9" s="12">
        <f>B9*E9</f>
        <v>0</v>
      </c>
    </row>
    <row r="10" spans="1:6" x14ac:dyDescent="0.25">
      <c r="A10" s="3" t="s">
        <v>399</v>
      </c>
      <c r="B10" s="4">
        <v>225</v>
      </c>
      <c r="C10" s="4">
        <f>B10*1.15</f>
        <v>258.75</v>
      </c>
      <c r="D10" s="4">
        <v>299</v>
      </c>
      <c r="E10" s="21">
        <v>0</v>
      </c>
      <c r="F10" s="12">
        <f>B10*E10</f>
        <v>0</v>
      </c>
    </row>
    <row r="11" spans="1:6" x14ac:dyDescent="0.25">
      <c r="A11" s="3" t="s">
        <v>400</v>
      </c>
      <c r="B11" s="4">
        <v>399</v>
      </c>
      <c r="C11" s="4">
        <f>B11*1.15</f>
        <v>458.84999999999997</v>
      </c>
      <c r="D11" s="4">
        <v>539</v>
      </c>
      <c r="E11" s="21">
        <v>0</v>
      </c>
      <c r="F11" s="12">
        <f>B11*E11</f>
        <v>0</v>
      </c>
    </row>
    <row r="12" spans="1:6" x14ac:dyDescent="0.25">
      <c r="A12" s="3"/>
      <c r="B12" s="4"/>
      <c r="C12" s="4"/>
      <c r="D12" s="4"/>
      <c r="E12" s="81"/>
      <c r="F12" s="82"/>
    </row>
    <row r="13" spans="1:6" x14ac:dyDescent="0.25">
      <c r="A13" s="1" t="s">
        <v>401</v>
      </c>
      <c r="E13" s="134"/>
      <c r="F13" s="135"/>
    </row>
    <row r="14" spans="1:6" x14ac:dyDescent="0.25">
      <c r="A14" s="2" t="s">
        <v>8</v>
      </c>
      <c r="B14" s="2" t="s">
        <v>2</v>
      </c>
      <c r="C14" s="2" t="s">
        <v>3</v>
      </c>
      <c r="D14" s="2" t="s">
        <v>9</v>
      </c>
      <c r="E14" s="10" t="s">
        <v>121</v>
      </c>
      <c r="F14" s="10" t="s">
        <v>110</v>
      </c>
    </row>
    <row r="15" spans="1:6" x14ac:dyDescent="0.25">
      <c r="A15" s="3" t="s">
        <v>58</v>
      </c>
      <c r="B15" s="4">
        <v>139</v>
      </c>
      <c r="C15" s="4">
        <f>B15*1.15</f>
        <v>159.85</v>
      </c>
      <c r="D15" s="4">
        <v>179</v>
      </c>
      <c r="E15" s="21">
        <v>0</v>
      </c>
      <c r="F15" s="12">
        <f t="shared" ref="F15:F43" si="0">B15*E15</f>
        <v>0</v>
      </c>
    </row>
    <row r="16" spans="1:6" x14ac:dyDescent="0.25">
      <c r="A16" s="3" t="s">
        <v>60</v>
      </c>
      <c r="B16" s="4">
        <v>430</v>
      </c>
      <c r="C16" s="4">
        <v>495</v>
      </c>
      <c r="D16" s="4">
        <v>619</v>
      </c>
      <c r="E16" s="21">
        <v>0</v>
      </c>
      <c r="F16" s="12">
        <f t="shared" si="0"/>
        <v>0</v>
      </c>
    </row>
    <row r="17" spans="1:6" x14ac:dyDescent="0.25">
      <c r="A17" s="3"/>
      <c r="B17" s="4"/>
      <c r="C17" s="4"/>
      <c r="D17" s="4"/>
      <c r="E17" s="32"/>
      <c r="F17" s="15"/>
    </row>
    <row r="18" spans="1:6" x14ac:dyDescent="0.25">
      <c r="A18" s="1" t="s">
        <v>426</v>
      </c>
      <c r="E18" s="134"/>
      <c r="F18" s="135"/>
    </row>
    <row r="19" spans="1:6" x14ac:dyDescent="0.25">
      <c r="A19" s="2" t="s">
        <v>8</v>
      </c>
      <c r="B19" s="2" t="s">
        <v>2</v>
      </c>
      <c r="C19" s="2" t="s">
        <v>3</v>
      </c>
      <c r="D19" s="2" t="s">
        <v>9</v>
      </c>
      <c r="E19" s="10" t="s">
        <v>121</v>
      </c>
      <c r="F19" s="10" t="s">
        <v>110</v>
      </c>
    </row>
    <row r="20" spans="1:6" x14ac:dyDescent="0.25">
      <c r="A20" s="3" t="s">
        <v>58</v>
      </c>
      <c r="B20" s="4">
        <v>128</v>
      </c>
      <c r="C20" s="4">
        <f>B20*1.15</f>
        <v>147.19999999999999</v>
      </c>
      <c r="D20" s="4">
        <v>165</v>
      </c>
      <c r="E20" s="21">
        <v>0</v>
      </c>
      <c r="F20" s="12">
        <f t="shared" ref="F20:F22" si="1">B20*E20</f>
        <v>0</v>
      </c>
    </row>
    <row r="21" spans="1:6" x14ac:dyDescent="0.25">
      <c r="A21" s="3" t="s">
        <v>59</v>
      </c>
      <c r="B21" s="4">
        <v>230</v>
      </c>
      <c r="C21" s="4">
        <f>B21*1.15</f>
        <v>264.5</v>
      </c>
      <c r="D21" s="4">
        <v>320</v>
      </c>
      <c r="E21" s="21">
        <v>0</v>
      </c>
      <c r="F21" s="12">
        <f t="shared" si="1"/>
        <v>0</v>
      </c>
    </row>
    <row r="22" spans="1:6" x14ac:dyDescent="0.25">
      <c r="A22" s="3" t="s">
        <v>60</v>
      </c>
      <c r="B22" s="4">
        <v>430</v>
      </c>
      <c r="C22" s="4">
        <v>495</v>
      </c>
      <c r="D22" s="4">
        <v>625</v>
      </c>
      <c r="E22" s="21">
        <v>0</v>
      </c>
      <c r="F22" s="12">
        <f t="shared" si="1"/>
        <v>0</v>
      </c>
    </row>
    <row r="23" spans="1:6" x14ac:dyDescent="0.25">
      <c r="A23" s="3"/>
      <c r="B23" s="4"/>
      <c r="C23" s="4"/>
      <c r="D23" s="4"/>
      <c r="E23" s="32"/>
      <c r="F23" s="15"/>
    </row>
    <row r="24" spans="1:6" x14ac:dyDescent="0.25">
      <c r="A24" s="1" t="s">
        <v>427</v>
      </c>
      <c r="E24" s="134"/>
      <c r="F24" s="135"/>
    </row>
    <row r="25" spans="1:6" x14ac:dyDescent="0.25">
      <c r="A25" s="2" t="s">
        <v>8</v>
      </c>
      <c r="B25" s="2" t="s">
        <v>2</v>
      </c>
      <c r="C25" s="2" t="s">
        <v>3</v>
      </c>
      <c r="D25" s="2" t="s">
        <v>9</v>
      </c>
      <c r="E25" s="10" t="s">
        <v>121</v>
      </c>
      <c r="F25" s="10" t="s">
        <v>110</v>
      </c>
    </row>
    <row r="26" spans="1:6" x14ac:dyDescent="0.25">
      <c r="A26" s="3" t="s">
        <v>58</v>
      </c>
      <c r="B26" s="4">
        <v>128</v>
      </c>
      <c r="C26" s="4">
        <f>B26*1.15</f>
        <v>147.19999999999999</v>
      </c>
      <c r="D26" s="4">
        <v>169</v>
      </c>
      <c r="E26" s="21">
        <v>0</v>
      </c>
      <c r="F26" s="12">
        <f t="shared" ref="F26:F28" si="2">B26*E26</f>
        <v>0</v>
      </c>
    </row>
    <row r="27" spans="1:6" x14ac:dyDescent="0.25">
      <c r="A27" s="3" t="s">
        <v>59</v>
      </c>
      <c r="B27" s="4">
        <v>230</v>
      </c>
      <c r="C27" s="4">
        <f>B27*1.15</f>
        <v>264.5</v>
      </c>
      <c r="D27" s="4">
        <v>319</v>
      </c>
      <c r="E27" s="21">
        <v>0</v>
      </c>
      <c r="F27" s="12">
        <f t="shared" si="2"/>
        <v>0</v>
      </c>
    </row>
    <row r="28" spans="1:6" x14ac:dyDescent="0.25">
      <c r="A28" s="3" t="s">
        <v>60</v>
      </c>
      <c r="B28" s="4">
        <v>430</v>
      </c>
      <c r="C28" s="4">
        <v>495</v>
      </c>
      <c r="D28" s="4">
        <v>609</v>
      </c>
      <c r="E28" s="21">
        <v>0</v>
      </c>
      <c r="F28" s="12">
        <f t="shared" si="2"/>
        <v>0</v>
      </c>
    </row>
    <row r="29" spans="1:6" x14ac:dyDescent="0.25">
      <c r="A29" s="3"/>
      <c r="B29" s="4"/>
      <c r="C29" s="4"/>
      <c r="D29" s="4"/>
      <c r="E29" s="3"/>
      <c r="F29" s="19"/>
    </row>
    <row r="30" spans="1:6" x14ac:dyDescent="0.25">
      <c r="A30" s="1" t="s">
        <v>428</v>
      </c>
      <c r="E30" s="134"/>
      <c r="F30" s="135"/>
    </row>
    <row r="31" spans="1:6" x14ac:dyDescent="0.25">
      <c r="A31" s="2" t="s">
        <v>8</v>
      </c>
      <c r="B31" s="2" t="s">
        <v>2</v>
      </c>
      <c r="C31" s="2" t="s">
        <v>3</v>
      </c>
      <c r="D31" s="2" t="s">
        <v>9</v>
      </c>
      <c r="E31" s="10" t="s">
        <v>121</v>
      </c>
      <c r="F31" s="10" t="s">
        <v>110</v>
      </c>
    </row>
    <row r="32" spans="1:6" x14ac:dyDescent="0.25">
      <c r="A32" s="3" t="s">
        <v>58</v>
      </c>
      <c r="B32" s="4">
        <v>110</v>
      </c>
      <c r="C32" s="4">
        <f>B32*1.15</f>
        <v>126.49999999999999</v>
      </c>
      <c r="D32" s="4">
        <v>155</v>
      </c>
      <c r="E32" s="21">
        <v>0</v>
      </c>
      <c r="F32" s="12">
        <f t="shared" ref="F32:F34" si="3">B32*E32</f>
        <v>0</v>
      </c>
    </row>
    <row r="33" spans="1:6" x14ac:dyDescent="0.25">
      <c r="A33" s="3" t="s">
        <v>59</v>
      </c>
      <c r="B33" s="4">
        <v>210</v>
      </c>
      <c r="C33" s="4">
        <f>B33*1.15</f>
        <v>241.49999999999997</v>
      </c>
      <c r="D33" s="4">
        <v>289</v>
      </c>
      <c r="E33" s="21">
        <v>0</v>
      </c>
      <c r="F33" s="12">
        <f t="shared" si="3"/>
        <v>0</v>
      </c>
    </row>
    <row r="34" spans="1:6" x14ac:dyDescent="0.25">
      <c r="A34" s="3" t="s">
        <v>60</v>
      </c>
      <c r="B34" s="4">
        <v>410</v>
      </c>
      <c r="C34" s="4">
        <v>495</v>
      </c>
      <c r="D34" s="4">
        <v>549</v>
      </c>
      <c r="E34" s="21">
        <v>0</v>
      </c>
      <c r="F34" s="12">
        <f t="shared" si="3"/>
        <v>0</v>
      </c>
    </row>
    <row r="35" spans="1:6" x14ac:dyDescent="0.25">
      <c r="A35" s="3"/>
      <c r="B35" s="4"/>
      <c r="C35" s="4"/>
      <c r="D35" s="4"/>
      <c r="E35" s="3"/>
      <c r="F35" s="19"/>
    </row>
    <row r="36" spans="1:6" x14ac:dyDescent="0.25">
      <c r="A36" s="1" t="s">
        <v>429</v>
      </c>
      <c r="E36" s="134"/>
      <c r="F36" s="135"/>
    </row>
    <row r="37" spans="1:6" x14ac:dyDescent="0.25">
      <c r="A37" s="2" t="s">
        <v>8</v>
      </c>
      <c r="B37" s="2" t="s">
        <v>2</v>
      </c>
      <c r="C37" s="2" t="s">
        <v>3</v>
      </c>
      <c r="D37" s="2" t="s">
        <v>9</v>
      </c>
      <c r="E37" s="10" t="s">
        <v>121</v>
      </c>
      <c r="F37" s="10" t="s">
        <v>110</v>
      </c>
    </row>
    <row r="38" spans="1:6" x14ac:dyDescent="0.25">
      <c r="A38" s="3" t="s">
        <v>58</v>
      </c>
      <c r="B38" s="4">
        <v>128</v>
      </c>
      <c r="C38" s="4">
        <f>B38*1.15</f>
        <v>147.19999999999999</v>
      </c>
      <c r="D38" s="4">
        <v>165</v>
      </c>
      <c r="E38" s="21">
        <v>0</v>
      </c>
      <c r="F38" s="12">
        <f t="shared" ref="F38:F39" si="4">B38*E38</f>
        <v>0</v>
      </c>
    </row>
    <row r="39" spans="1:6" x14ac:dyDescent="0.25">
      <c r="A39" s="3" t="s">
        <v>60</v>
      </c>
      <c r="B39" s="4">
        <v>430</v>
      </c>
      <c r="C39" s="4">
        <v>495</v>
      </c>
      <c r="D39" s="4">
        <v>625</v>
      </c>
      <c r="E39" s="21">
        <v>0</v>
      </c>
      <c r="F39" s="12">
        <f t="shared" si="4"/>
        <v>0</v>
      </c>
    </row>
    <row r="40" spans="1:6" x14ac:dyDescent="0.25">
      <c r="A40" s="3"/>
      <c r="B40" s="4"/>
      <c r="C40" s="4"/>
      <c r="D40" s="4"/>
      <c r="E40" s="3"/>
      <c r="F40" s="19"/>
    </row>
    <row r="41" spans="1:6" x14ac:dyDescent="0.25">
      <c r="A41" s="6" t="s">
        <v>402</v>
      </c>
      <c r="F41" s="19"/>
    </row>
    <row r="42" spans="1:6" x14ac:dyDescent="0.25">
      <c r="A42" s="2" t="s">
        <v>8</v>
      </c>
      <c r="B42" s="2" t="s">
        <v>2</v>
      </c>
      <c r="C42" s="2" t="s">
        <v>3</v>
      </c>
      <c r="D42" s="2" t="s">
        <v>9</v>
      </c>
      <c r="E42" s="10" t="s">
        <v>121</v>
      </c>
      <c r="F42" s="10" t="s">
        <v>110</v>
      </c>
    </row>
    <row r="43" spans="1:6" x14ac:dyDescent="0.25">
      <c r="A43" s="3" t="s">
        <v>58</v>
      </c>
      <c r="B43" s="4">
        <v>121.7</v>
      </c>
      <c r="C43" s="4">
        <f t="shared" ref="C43" si="5">B43*1.15</f>
        <v>139.95499999999998</v>
      </c>
      <c r="D43" s="4">
        <v>179</v>
      </c>
      <c r="E43" s="21">
        <v>0</v>
      </c>
      <c r="F43" s="12">
        <f t="shared" si="0"/>
        <v>0</v>
      </c>
    </row>
    <row r="44" spans="1:6" x14ac:dyDescent="0.25">
      <c r="A44" s="3"/>
      <c r="B44" s="4"/>
      <c r="C44" s="4"/>
      <c r="D44" s="4"/>
      <c r="E44" s="3"/>
      <c r="F44" s="19"/>
    </row>
    <row r="45" spans="1:6" x14ac:dyDescent="0.25">
      <c r="A45" s="6" t="s">
        <v>403</v>
      </c>
      <c r="F45" s="19"/>
    </row>
    <row r="46" spans="1:6" x14ac:dyDescent="0.25">
      <c r="A46" s="2" t="s">
        <v>8</v>
      </c>
      <c r="B46" s="2" t="s">
        <v>2</v>
      </c>
      <c r="C46" s="2" t="s">
        <v>3</v>
      </c>
      <c r="D46" s="2" t="s">
        <v>9</v>
      </c>
      <c r="E46" s="10" t="s">
        <v>121</v>
      </c>
      <c r="F46" s="10" t="s">
        <v>110</v>
      </c>
    </row>
    <row r="47" spans="1:6" x14ac:dyDescent="0.25">
      <c r="A47" s="3" t="s">
        <v>58</v>
      </c>
      <c r="B47" s="4">
        <v>139</v>
      </c>
      <c r="C47" s="4">
        <f t="shared" ref="C47:C50" si="6">B47*1.15</f>
        <v>159.85</v>
      </c>
      <c r="D47" s="4">
        <v>179</v>
      </c>
      <c r="E47" s="21">
        <v>0</v>
      </c>
      <c r="F47" s="12">
        <f t="shared" ref="F47:F51" si="7">B47*E47</f>
        <v>0</v>
      </c>
    </row>
    <row r="48" spans="1:6" x14ac:dyDescent="0.25">
      <c r="A48" s="3"/>
      <c r="B48" s="4"/>
      <c r="C48" s="4"/>
      <c r="D48" s="4"/>
      <c r="E48" s="21"/>
      <c r="F48" s="12"/>
    </row>
    <row r="49" spans="1:6" x14ac:dyDescent="0.25">
      <c r="A49" s="96" t="s">
        <v>478</v>
      </c>
      <c r="B49" s="4"/>
      <c r="C49" s="4"/>
      <c r="D49" s="4"/>
      <c r="E49" s="21"/>
      <c r="F49" s="12"/>
    </row>
    <row r="50" spans="1:6" x14ac:dyDescent="0.25">
      <c r="A50" s="3" t="s">
        <v>58</v>
      </c>
      <c r="B50" s="4">
        <v>128</v>
      </c>
      <c r="C50" s="4">
        <f>B50*1.15</f>
        <v>147.19999999999999</v>
      </c>
      <c r="D50" s="4">
        <v>169</v>
      </c>
      <c r="E50" s="21">
        <v>0</v>
      </c>
      <c r="F50" s="12">
        <f t="shared" si="7"/>
        <v>0</v>
      </c>
    </row>
    <row r="51" spans="1:6" x14ac:dyDescent="0.25">
      <c r="A51" s="3" t="s">
        <v>60</v>
      </c>
      <c r="B51" s="4">
        <v>490</v>
      </c>
      <c r="C51" s="4">
        <f>B51*1.15</f>
        <v>563.5</v>
      </c>
      <c r="D51" s="4">
        <v>656</v>
      </c>
      <c r="E51" s="21">
        <v>0</v>
      </c>
      <c r="F51" s="12">
        <f t="shared" si="7"/>
        <v>0</v>
      </c>
    </row>
    <row r="52" spans="1:6" x14ac:dyDescent="0.25">
      <c r="A52" s="3"/>
      <c r="B52" s="4"/>
      <c r="C52" s="4"/>
      <c r="D52" s="4"/>
      <c r="E52" s="21"/>
      <c r="F52" s="12"/>
    </row>
    <row r="53" spans="1:6" x14ac:dyDescent="0.25">
      <c r="F53" s="22">
        <f>SUM(F9:F11,F15:F16,F43)</f>
        <v>0</v>
      </c>
    </row>
    <row r="61" spans="1:6" x14ac:dyDescent="0.25">
      <c r="C61" s="73"/>
      <c r="D61" s="95"/>
      <c r="E61" s="95"/>
      <c r="F61" s="95"/>
    </row>
  </sheetData>
  <mergeCells count="12">
    <mergeCell ref="E18:F18"/>
    <mergeCell ref="E24:F24"/>
    <mergeCell ref="E30:F30"/>
    <mergeCell ref="E36:F36"/>
    <mergeCell ref="E7:F7"/>
    <mergeCell ref="E13:F13"/>
    <mergeCell ref="A7:B7"/>
    <mergeCell ref="A1:B1"/>
    <mergeCell ref="A2:D2"/>
    <mergeCell ref="A3:D3"/>
    <mergeCell ref="A4:D4"/>
    <mergeCell ref="A5:D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Čokoláda</vt:lpstr>
      <vt:lpstr>Kakaové produkty</vt:lpstr>
      <vt:lpstr>Pralinky</vt:lpstr>
      <vt:lpstr>Lámaná čokoláda</vt:lpstr>
      <vt:lpstr>Zmrzlina</vt:lpstr>
      <vt:lpstr>Káva</vt:lpstr>
    </vt:vector>
  </TitlesOfParts>
  <Company>IAESTE UTB Zlín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Jindřich Košťál</dc:creator>
  <cp:lastModifiedBy>Admin</cp:lastModifiedBy>
  <cp:lastPrinted>2022-08-26T12:47:26Z</cp:lastPrinted>
  <dcterms:created xsi:type="dcterms:W3CDTF">2017-07-10T18:45:13Z</dcterms:created>
  <dcterms:modified xsi:type="dcterms:W3CDTF">2023-10-23T06:40:34Z</dcterms:modified>
</cp:coreProperties>
</file>